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2_5月\03_検査対象軽自動車保有車両数(事務所別）\"/>
    </mc:Choice>
  </mc:AlternateContent>
  <xr:revisionPtr revIDLastSave="0" documentId="8_{2F347C2E-7DA5-412B-B954-AD2A675D9CAC}" xr6:coauthVersionLast="47" xr6:coauthVersionMax="47" xr10:uidLastSave="{00000000-0000-0000-0000-000000000000}"/>
  <bookViews>
    <workbookView xWindow="-28935" yWindow="16080" windowWidth="29040" windowHeight="15720" activeTab="1" xr2:uid="{B91A1A16-6444-40AA-B299-AD400A221FFA}"/>
  </bookViews>
  <sheets>
    <sheet name="令和7年4月" sheetId="1" r:id="rId1"/>
    <sheet name="令和7年5月" sheetId="2" r:id="rId2"/>
  </sheets>
  <externalReferences>
    <externalReference r:id="rId3"/>
  </externalReferences>
  <definedNames>
    <definedName name="autoexec" localSheetId="1">#REF!</definedName>
    <definedName name="autoexec">#REF!</definedName>
    <definedName name="DATA" localSheetId="1">#REF!</definedName>
    <definedName name="DATA">#REF!</definedName>
    <definedName name="PA.1" localSheetId="1">#REF!</definedName>
    <definedName name="PA.1">#REF!</definedName>
    <definedName name="PA.2" localSheetId="1">#REF!</definedName>
    <definedName name="PA.2">#REF!</definedName>
    <definedName name="PA.3" localSheetId="1">#REF!</definedName>
    <definedName name="PA.3">#REF!</definedName>
    <definedName name="_xlnm.Print_Area" localSheetId="0">令和7年4月!$A$1:$X$98</definedName>
    <definedName name="_xlnm.Print_Area" localSheetId="1">令和7年5月!$A$1:$X$102</definedName>
    <definedName name="RECORD" localSheetId="1">#REF!</definedName>
    <definedName name="RECORD">#REF!</definedName>
    <definedName name="スタ_ト" localSheetId="1">#REF!</definedName>
    <definedName name="スタ_ト">#REF!</definedName>
    <definedName name="ドライブ" localSheetId="1">#REF!</definedName>
    <definedName name="ドライブ">#REF!</definedName>
    <definedName name="フアイル" localSheetId="1">#REF!</definedName>
    <definedName name="フアイル">#REF!</definedName>
    <definedName name="メニュ" localSheetId="1">#REF!</definedName>
    <definedName name="メニュ">#REF!</definedName>
    <definedName name="愛知" localSheetId="1">#REF!</definedName>
    <definedName name="愛知">#REF!</definedName>
    <definedName name="愛知管内計" localSheetId="1">#REF!</definedName>
    <definedName name="愛知管内計">#REF!</definedName>
    <definedName name="印刷" localSheetId="1">#REF!</definedName>
    <definedName name="印刷">#REF!</definedName>
    <definedName name="沖縄" localSheetId="1">#REF!</definedName>
    <definedName name="沖縄">#REF!</definedName>
    <definedName name="沖縄管内計" localSheetId="1">#REF!</definedName>
    <definedName name="沖縄管内計">#REF!</definedName>
    <definedName name="記載事項変更.H" localSheetId="1">#REF!</definedName>
    <definedName name="記載事項変更.H">#REF!</definedName>
    <definedName name="記載事項変更.S" localSheetId="1">#REF!</definedName>
    <definedName name="記載事項変更.S">#REF!</definedName>
    <definedName name="宮城" localSheetId="1">#REF!</definedName>
    <definedName name="宮城">#REF!</definedName>
    <definedName name="宮城管内計" localSheetId="1">#REF!</definedName>
    <definedName name="宮城管内計">#REF!</definedName>
    <definedName name="継続一般.H" localSheetId="1">#REF!</definedName>
    <definedName name="継続一般.H">#REF!</definedName>
    <definedName name="継続一般.S" localSheetId="1">#REF!</definedName>
    <definedName name="継続一般.S">#REF!</definedName>
    <definedName name="継続一般.再" localSheetId="1">#REF!</definedName>
    <definedName name="継続一般.再">#REF!</definedName>
    <definedName name="継続一般.無" localSheetId="1">#REF!</definedName>
    <definedName name="継続一般.無">#REF!</definedName>
    <definedName name="継続指定.H" localSheetId="1">#REF!</definedName>
    <definedName name="継続指定.H">#REF!</definedName>
    <definedName name="継続指定.S" localSheetId="1">#REF!</definedName>
    <definedName name="継続指定.S">#REF!</definedName>
    <definedName name="継続指定.無" localSheetId="1">#REF!</definedName>
    <definedName name="継続指定.無">#REF!</definedName>
    <definedName name="月" localSheetId="1">#REF!</definedName>
    <definedName name="月">#REF!</definedName>
    <definedName name="月範囲" localSheetId="1">#REF!</definedName>
    <definedName name="月範囲">#REF!</definedName>
    <definedName name="検査証再交付" localSheetId="1">#REF!</definedName>
    <definedName name="検査証再交付">#REF!</definedName>
    <definedName name="検査証再交付.再" localSheetId="1">#REF!</definedName>
    <definedName name="検査証再交付.再">#REF!</definedName>
    <definedName name="検査証返納" localSheetId="1">#REF!</definedName>
    <definedName name="検査証返納">#REF!</definedName>
    <definedName name="検査標章再交付" localSheetId="1">#REF!</definedName>
    <definedName name="検査標章再交付">#REF!</definedName>
    <definedName name="検査標章再交付.無" localSheetId="1">#REF!</definedName>
    <definedName name="検査標章再交付.無">#REF!</definedName>
    <definedName name="広島" localSheetId="1">#REF!</definedName>
    <definedName name="広島">#REF!</definedName>
    <definedName name="広島管内計" localSheetId="1">#REF!</definedName>
    <definedName name="広島管内計">#REF!</definedName>
    <definedName name="構造変更.H" localSheetId="1">#REF!</definedName>
    <definedName name="構造変更.H">#REF!</definedName>
    <definedName name="構造変更.S" localSheetId="1">#REF!</definedName>
    <definedName name="構造変更.S">#REF!</definedName>
    <definedName name="構造変更.再" localSheetId="1">#REF!</definedName>
    <definedName name="構造変更.再">#REF!</definedName>
    <definedName name="構造変更.無" localSheetId="1">#REF!</definedName>
    <definedName name="構造変更.無">#REF!</definedName>
    <definedName name="香川" localSheetId="1">#REF!</definedName>
    <definedName name="香川">#REF!</definedName>
    <definedName name="香川管内計" localSheetId="1">#REF!</definedName>
    <definedName name="香川管内計">#REF!</definedName>
    <definedName name="再_検_査.H" localSheetId="1">#REF!</definedName>
    <definedName name="再_検_査.H">#REF!</definedName>
    <definedName name="再検査.S" localSheetId="1">#REF!</definedName>
    <definedName name="再検査.S">#REF!</definedName>
    <definedName name="札幌" localSheetId="1">#REF!</definedName>
    <definedName name="札幌">#REF!</definedName>
    <definedName name="札幌管内計" localSheetId="1">#REF!</definedName>
    <definedName name="札幌管内計">#REF!</definedName>
    <definedName name="持込検査計.H" localSheetId="1">#REF!</definedName>
    <definedName name="持込検査計.H">#REF!</definedName>
    <definedName name="持込検査計.S" localSheetId="1">#REF!</definedName>
    <definedName name="持込検査計.S">#REF!</definedName>
    <definedName name="証明書交付" localSheetId="1">#REF!</definedName>
    <definedName name="証明書交付">#REF!</definedName>
    <definedName name="証明書交付.無" localSheetId="1">#REF!</definedName>
    <definedName name="証明書交付.無">#REF!</definedName>
    <definedName name="新潟" localSheetId="1">#REF!</definedName>
    <definedName name="新潟">#REF!</definedName>
    <definedName name="新潟管内計" localSheetId="1">#REF!</definedName>
    <definedName name="新潟管内計">#REF!</definedName>
    <definedName name="新規一般.H" localSheetId="1">#REF!</definedName>
    <definedName name="新規一般.H">#REF!</definedName>
    <definedName name="新規一般.S" localSheetId="1">#REF!</definedName>
    <definedName name="新規一般.S">#REF!</definedName>
    <definedName name="新規一般.再" localSheetId="1">#REF!</definedName>
    <definedName name="新規一般.再">#REF!</definedName>
    <definedName name="新規一般.無" localSheetId="1">#REF!</definedName>
    <definedName name="新規一般.無">#REF!</definedName>
    <definedName name="新規指定.H" localSheetId="1">#REF!</definedName>
    <definedName name="新規指定.H">#REF!</definedName>
    <definedName name="新規指定.S" localSheetId="1">#REF!</definedName>
    <definedName name="新規指定.S">#REF!</definedName>
    <definedName name="新規指定.無" localSheetId="1">#REF!</definedName>
    <definedName name="新規指定.無">#REF!</definedName>
    <definedName name="請負金額" localSheetId="1">#REF!</definedName>
    <definedName name="請負金額">#REF!</definedName>
    <definedName name="請負件数" localSheetId="1">#REF!</definedName>
    <definedName name="請負件数">#REF!</definedName>
    <definedName name="大阪" localSheetId="1">#REF!</definedName>
    <definedName name="大阪">#REF!</definedName>
    <definedName name="大阪管内計" localSheetId="1">#REF!</definedName>
    <definedName name="大阪管内計">#REF!</definedName>
    <definedName name="中_古.H" localSheetId="1">#REF!</definedName>
    <definedName name="中_古.H">#REF!</definedName>
    <definedName name="中_古.S" localSheetId="1">#REF!</definedName>
    <definedName name="中_古.S">#REF!</definedName>
    <definedName name="中_古.再" localSheetId="1">#REF!</definedName>
    <definedName name="中_古.再">#REF!</definedName>
    <definedName name="中_古.無" localSheetId="1">#REF!</definedName>
    <definedName name="中_古.無">#REF!</definedName>
    <definedName name="東京" localSheetId="1">#REF!</definedName>
    <definedName name="東京">#REF!</definedName>
    <definedName name="東京管内計" localSheetId="1">#REF!</definedName>
    <definedName name="東京管内計">#REF!</definedName>
    <definedName name="福岡" localSheetId="1">#REF!</definedName>
    <definedName name="福岡">#REF!</definedName>
    <definedName name="福岡管内計" localSheetId="1">#REF!</definedName>
    <definedName name="福岡管内計">#REF!</definedName>
    <definedName name="分解整備.H" localSheetId="1">#REF!</definedName>
    <definedName name="分解整備.H">#REF!</definedName>
    <definedName name="分解整備.S" localSheetId="1">#REF!</definedName>
    <definedName name="分解整備.S">#REF!</definedName>
    <definedName name="分解整備.再" localSheetId="1">#REF!</definedName>
    <definedName name="分解整備.再">#REF!</definedName>
    <definedName name="分解整備.無" localSheetId="1">#REF!</definedName>
    <definedName name="分解整備.無">#REF!</definedName>
    <definedName name="返納証明再交付.無" localSheetId="1">#REF!</definedName>
    <definedName name="返納証明再交付.無">#REF!</definedName>
    <definedName name="予備検交付" localSheetId="1">#REF!</definedName>
    <definedName name="予備検交付">#REF!</definedName>
    <definedName name="予備検査.H" localSheetId="1">#REF!</definedName>
    <definedName name="予備検査.H">#REF!</definedName>
    <definedName name="予備検査.S" localSheetId="1">#REF!</definedName>
    <definedName name="予備検査.S">#REF!</definedName>
    <definedName name="予備検査.再" localSheetId="1">#REF!</definedName>
    <definedName name="予備検査.再">#REF!</definedName>
    <definedName name="予備検査.無" localSheetId="1">#REF!</definedName>
    <definedName name="予備検査.無">#REF!</definedName>
    <definedName name="累計" localSheetId="1">#REF!,#REF!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6" i="2" l="1"/>
  <c r="T106" i="2"/>
  <c r="T105" i="2"/>
  <c r="X105" i="2" s="1"/>
  <c r="K101" i="2"/>
  <c r="J101" i="2"/>
  <c r="I101" i="2"/>
  <c r="G101" i="2"/>
  <c r="F101" i="2"/>
  <c r="H101" i="2" s="1"/>
  <c r="L101" i="2" s="1"/>
  <c r="H100" i="2"/>
  <c r="L100" i="2" s="1"/>
  <c r="H99" i="2"/>
  <c r="L99" i="2" s="1"/>
  <c r="L98" i="2"/>
  <c r="H98" i="2"/>
  <c r="H97" i="2"/>
  <c r="L97" i="2" s="1"/>
  <c r="W96" i="2"/>
  <c r="V96" i="2"/>
  <c r="U96" i="2"/>
  <c r="S96" i="2"/>
  <c r="R96" i="2"/>
  <c r="T96" i="2" s="1"/>
  <c r="X96" i="2" s="1"/>
  <c r="K96" i="2"/>
  <c r="J96" i="2"/>
  <c r="I96" i="2"/>
  <c r="G96" i="2"/>
  <c r="H96" i="2" s="1"/>
  <c r="L96" i="2" s="1"/>
  <c r="F96" i="2"/>
  <c r="T95" i="2"/>
  <c r="X95" i="2" s="1"/>
  <c r="H95" i="2"/>
  <c r="L95" i="2" s="1"/>
  <c r="T94" i="2"/>
  <c r="X94" i="2" s="1"/>
  <c r="H94" i="2"/>
  <c r="L94" i="2" s="1"/>
  <c r="T93" i="2"/>
  <c r="X93" i="2" s="1"/>
  <c r="L93" i="2"/>
  <c r="H93" i="2"/>
  <c r="U92" i="2"/>
  <c r="S92" i="2"/>
  <c r="R92" i="2"/>
  <c r="T92" i="2" s="1"/>
  <c r="X92" i="2" s="1"/>
  <c r="H92" i="2"/>
  <c r="L92" i="2" s="1"/>
  <c r="W91" i="2"/>
  <c r="W92" i="2" s="1"/>
  <c r="V91" i="2"/>
  <c r="V92" i="2" s="1"/>
  <c r="U91" i="2"/>
  <c r="S91" i="2"/>
  <c r="R91" i="2"/>
  <c r="K91" i="2"/>
  <c r="J91" i="2"/>
  <c r="I91" i="2"/>
  <c r="G91" i="2"/>
  <c r="F91" i="2"/>
  <c r="H91" i="2" s="1"/>
  <c r="L91" i="2" s="1"/>
  <c r="X90" i="2"/>
  <c r="T90" i="2"/>
  <c r="L90" i="2"/>
  <c r="H90" i="2"/>
  <c r="T89" i="2"/>
  <c r="X89" i="2" s="1"/>
  <c r="H89" i="2"/>
  <c r="L89" i="2" s="1"/>
  <c r="T88" i="2"/>
  <c r="X88" i="2" s="1"/>
  <c r="H88" i="2"/>
  <c r="L88" i="2" s="1"/>
  <c r="X87" i="2"/>
  <c r="T87" i="2"/>
  <c r="L87" i="2"/>
  <c r="H87" i="2"/>
  <c r="T86" i="2"/>
  <c r="X86" i="2" s="1"/>
  <c r="K86" i="2"/>
  <c r="J86" i="2"/>
  <c r="I86" i="2"/>
  <c r="G86" i="2"/>
  <c r="H86" i="2" s="1"/>
  <c r="L86" i="2" s="1"/>
  <c r="F86" i="2"/>
  <c r="T85" i="2"/>
  <c r="X85" i="2" s="1"/>
  <c r="H85" i="2"/>
  <c r="L85" i="2" s="1"/>
  <c r="T84" i="2"/>
  <c r="X84" i="2" s="1"/>
  <c r="H84" i="2"/>
  <c r="L84" i="2" s="1"/>
  <c r="T83" i="2"/>
  <c r="X83" i="2" s="1"/>
  <c r="L83" i="2"/>
  <c r="H83" i="2"/>
  <c r="T82" i="2"/>
  <c r="X82" i="2" s="1"/>
  <c r="K82" i="2"/>
  <c r="J82" i="2"/>
  <c r="I82" i="2"/>
  <c r="G82" i="2"/>
  <c r="F82" i="2"/>
  <c r="H82" i="2" s="1"/>
  <c r="L82" i="2" s="1"/>
  <c r="T81" i="2"/>
  <c r="X81" i="2" s="1"/>
  <c r="L81" i="2"/>
  <c r="H81" i="2"/>
  <c r="X80" i="2"/>
  <c r="T80" i="2"/>
  <c r="H80" i="2"/>
  <c r="L80" i="2" s="1"/>
  <c r="T79" i="2"/>
  <c r="X79" i="2" s="1"/>
  <c r="K79" i="2"/>
  <c r="J79" i="2"/>
  <c r="I79" i="2"/>
  <c r="G79" i="2"/>
  <c r="F79" i="2"/>
  <c r="H79" i="2" s="1"/>
  <c r="L79" i="2" s="1"/>
  <c r="S78" i="2"/>
  <c r="R78" i="2"/>
  <c r="T78" i="2" s="1"/>
  <c r="X78" i="2" s="1"/>
  <c r="H78" i="2"/>
  <c r="L78" i="2" s="1"/>
  <c r="X77" i="2"/>
  <c r="T77" i="2"/>
  <c r="L77" i="2"/>
  <c r="H77" i="2"/>
  <c r="T76" i="2"/>
  <c r="X76" i="2" s="1"/>
  <c r="H76" i="2"/>
  <c r="L76" i="2" s="1"/>
  <c r="W75" i="2"/>
  <c r="W78" i="2" s="1"/>
  <c r="V75" i="2"/>
  <c r="V78" i="2" s="1"/>
  <c r="U75" i="2"/>
  <c r="U78" i="2" s="1"/>
  <c r="S75" i="2"/>
  <c r="R75" i="2"/>
  <c r="T75" i="2" s="1"/>
  <c r="X75" i="2" s="1"/>
  <c r="K75" i="2"/>
  <c r="J75" i="2"/>
  <c r="I75" i="2"/>
  <c r="G75" i="2"/>
  <c r="F75" i="2"/>
  <c r="H75" i="2" s="1"/>
  <c r="L75" i="2" s="1"/>
  <c r="T74" i="2"/>
  <c r="X74" i="2" s="1"/>
  <c r="L74" i="2"/>
  <c r="H74" i="2"/>
  <c r="X73" i="2"/>
  <c r="T73" i="2"/>
  <c r="H73" i="2"/>
  <c r="L73" i="2" s="1"/>
  <c r="T72" i="2"/>
  <c r="X72" i="2" s="1"/>
  <c r="K72" i="2"/>
  <c r="J72" i="2"/>
  <c r="I72" i="2"/>
  <c r="G72" i="2"/>
  <c r="F72" i="2"/>
  <c r="H72" i="2" s="1"/>
  <c r="L72" i="2" s="1"/>
  <c r="H71" i="2"/>
  <c r="L71" i="2" s="1"/>
  <c r="W70" i="2"/>
  <c r="V70" i="2"/>
  <c r="U70" i="2"/>
  <c r="S70" i="2"/>
  <c r="R70" i="2"/>
  <c r="T70" i="2" s="1"/>
  <c r="X70" i="2" s="1"/>
  <c r="H70" i="2"/>
  <c r="L70" i="2" s="1"/>
  <c r="T69" i="2"/>
  <c r="X69" i="2" s="1"/>
  <c r="L69" i="2"/>
  <c r="H69" i="2"/>
  <c r="T68" i="2"/>
  <c r="X68" i="2" s="1"/>
  <c r="K68" i="2"/>
  <c r="J68" i="2"/>
  <c r="I68" i="2"/>
  <c r="G68" i="2"/>
  <c r="F68" i="2"/>
  <c r="H68" i="2" s="1"/>
  <c r="L68" i="2" s="1"/>
  <c r="T67" i="2"/>
  <c r="X67" i="2" s="1"/>
  <c r="L67" i="2"/>
  <c r="H67" i="2"/>
  <c r="X66" i="2"/>
  <c r="T66" i="2"/>
  <c r="H66" i="2"/>
  <c r="L66" i="2" s="1"/>
  <c r="W65" i="2"/>
  <c r="W71" i="2" s="1"/>
  <c r="V65" i="2"/>
  <c r="V71" i="2" s="1"/>
  <c r="U65" i="2"/>
  <c r="U71" i="2" s="1"/>
  <c r="S65" i="2"/>
  <c r="S71" i="2" s="1"/>
  <c r="R65" i="2"/>
  <c r="H65" i="2"/>
  <c r="L65" i="2" s="1"/>
  <c r="T64" i="2"/>
  <c r="X64" i="2" s="1"/>
  <c r="K64" i="2"/>
  <c r="J64" i="2"/>
  <c r="I64" i="2"/>
  <c r="G64" i="2"/>
  <c r="F64" i="2"/>
  <c r="H64" i="2" s="1"/>
  <c r="L64" i="2" s="1"/>
  <c r="X63" i="2"/>
  <c r="T63" i="2"/>
  <c r="L63" i="2"/>
  <c r="H63" i="2"/>
  <c r="W62" i="2"/>
  <c r="V62" i="2"/>
  <c r="U62" i="2"/>
  <c r="S62" i="2"/>
  <c r="R62" i="2"/>
  <c r="T62" i="2" s="1"/>
  <c r="X62" i="2" s="1"/>
  <c r="L62" i="2"/>
  <c r="H62" i="2"/>
  <c r="T61" i="2"/>
  <c r="X61" i="2" s="1"/>
  <c r="K61" i="2"/>
  <c r="J61" i="2"/>
  <c r="I61" i="2"/>
  <c r="G61" i="2"/>
  <c r="F61" i="2"/>
  <c r="H61" i="2" s="1"/>
  <c r="L61" i="2" s="1"/>
  <c r="T60" i="2"/>
  <c r="X60" i="2" s="1"/>
  <c r="L60" i="2"/>
  <c r="H60" i="2"/>
  <c r="X59" i="2"/>
  <c r="T59" i="2"/>
  <c r="H59" i="2"/>
  <c r="L59" i="2" s="1"/>
  <c r="W58" i="2"/>
  <c r="U58" i="2"/>
  <c r="K58" i="2"/>
  <c r="J58" i="2"/>
  <c r="I58" i="2"/>
  <c r="G58" i="2"/>
  <c r="F58" i="2"/>
  <c r="H58" i="2" s="1"/>
  <c r="L58" i="2" s="1"/>
  <c r="T57" i="2"/>
  <c r="X57" i="2" s="1"/>
  <c r="H57" i="2"/>
  <c r="L57" i="2" s="1"/>
  <c r="X56" i="2"/>
  <c r="T56" i="2"/>
  <c r="L56" i="2"/>
  <c r="H56" i="2"/>
  <c r="T55" i="2"/>
  <c r="X55" i="2" s="1"/>
  <c r="K55" i="2"/>
  <c r="K102" i="2" s="1"/>
  <c r="J55" i="2"/>
  <c r="J102" i="2" s="1"/>
  <c r="I55" i="2"/>
  <c r="I102" i="2" s="1"/>
  <c r="G55" i="2"/>
  <c r="G102" i="2" s="1"/>
  <c r="F55" i="2"/>
  <c r="W54" i="2"/>
  <c r="V54" i="2"/>
  <c r="U54" i="2"/>
  <c r="S54" i="2"/>
  <c r="R54" i="2"/>
  <c r="T54" i="2" s="1"/>
  <c r="X54" i="2" s="1"/>
  <c r="H54" i="2"/>
  <c r="L54" i="2" s="1"/>
  <c r="T53" i="2"/>
  <c r="X53" i="2" s="1"/>
  <c r="L53" i="2"/>
  <c r="H53" i="2"/>
  <c r="X52" i="2"/>
  <c r="T52" i="2"/>
  <c r="H52" i="2"/>
  <c r="L52" i="2" s="1"/>
  <c r="W51" i="2"/>
  <c r="V51" i="2"/>
  <c r="V58" i="2" s="1"/>
  <c r="U51" i="2"/>
  <c r="S51" i="2"/>
  <c r="S58" i="2" s="1"/>
  <c r="R51" i="2"/>
  <c r="H51" i="2"/>
  <c r="L51" i="2" s="1"/>
  <c r="T50" i="2"/>
  <c r="X50" i="2" s="1"/>
  <c r="K50" i="2"/>
  <c r="J50" i="2"/>
  <c r="I50" i="2"/>
  <c r="G50" i="2"/>
  <c r="F50" i="2"/>
  <c r="H50" i="2" s="1"/>
  <c r="L50" i="2" s="1"/>
  <c r="X49" i="2"/>
  <c r="T49" i="2"/>
  <c r="L49" i="2"/>
  <c r="H49" i="2"/>
  <c r="T48" i="2"/>
  <c r="X48" i="2" s="1"/>
  <c r="H48" i="2"/>
  <c r="L48" i="2" s="1"/>
  <c r="T47" i="2"/>
  <c r="X47" i="2" s="1"/>
  <c r="H47" i="2"/>
  <c r="L47" i="2" s="1"/>
  <c r="X46" i="2"/>
  <c r="T46" i="2"/>
  <c r="K46" i="2"/>
  <c r="J46" i="2"/>
  <c r="I46" i="2"/>
  <c r="G46" i="2"/>
  <c r="F46" i="2"/>
  <c r="H46" i="2" s="1"/>
  <c r="L46" i="2" s="1"/>
  <c r="T45" i="2"/>
  <c r="X45" i="2" s="1"/>
  <c r="L45" i="2"/>
  <c r="H45" i="2"/>
  <c r="R44" i="2"/>
  <c r="H44" i="2"/>
  <c r="L44" i="2" s="1"/>
  <c r="W43" i="2"/>
  <c r="V43" i="2"/>
  <c r="U43" i="2"/>
  <c r="S43" i="2"/>
  <c r="R43" i="2"/>
  <c r="T43" i="2" s="1"/>
  <c r="X43" i="2" s="1"/>
  <c r="H43" i="2"/>
  <c r="L43" i="2" s="1"/>
  <c r="T42" i="2"/>
  <c r="X42" i="2" s="1"/>
  <c r="T41" i="2"/>
  <c r="X41" i="2" s="1"/>
  <c r="H41" i="2"/>
  <c r="L41" i="2" s="1"/>
  <c r="T40" i="2"/>
  <c r="X40" i="2" s="1"/>
  <c r="K40" i="2"/>
  <c r="K42" i="2" s="1"/>
  <c r="J40" i="2"/>
  <c r="I40" i="2"/>
  <c r="G40" i="2"/>
  <c r="F40" i="2"/>
  <c r="H40" i="2" s="1"/>
  <c r="L40" i="2" s="1"/>
  <c r="T39" i="2"/>
  <c r="X39" i="2" s="1"/>
  <c r="H39" i="2"/>
  <c r="L39" i="2" s="1"/>
  <c r="W38" i="2"/>
  <c r="V38" i="2"/>
  <c r="U38" i="2"/>
  <c r="S38" i="2"/>
  <c r="R38" i="2"/>
  <c r="T38" i="2" s="1"/>
  <c r="X38" i="2" s="1"/>
  <c r="H38" i="2"/>
  <c r="L38" i="2" s="1"/>
  <c r="T37" i="2"/>
  <c r="X37" i="2" s="1"/>
  <c r="H37" i="2"/>
  <c r="L37" i="2" s="1"/>
  <c r="T36" i="2"/>
  <c r="X36" i="2" s="1"/>
  <c r="L36" i="2"/>
  <c r="H36" i="2"/>
  <c r="X35" i="2"/>
  <c r="T35" i="2"/>
  <c r="H35" i="2"/>
  <c r="L35" i="2" s="1"/>
  <c r="W34" i="2"/>
  <c r="V34" i="2"/>
  <c r="U34" i="2"/>
  <c r="S34" i="2"/>
  <c r="S44" i="2" s="1"/>
  <c r="R34" i="2"/>
  <c r="H34" i="2"/>
  <c r="L34" i="2" s="1"/>
  <c r="T33" i="2"/>
  <c r="X33" i="2" s="1"/>
  <c r="H33" i="2"/>
  <c r="L33" i="2" s="1"/>
  <c r="T32" i="2"/>
  <c r="X32" i="2" s="1"/>
  <c r="K32" i="2"/>
  <c r="J32" i="2"/>
  <c r="J42" i="2" s="1"/>
  <c r="V97" i="2" s="1"/>
  <c r="I32" i="2"/>
  <c r="G32" i="2"/>
  <c r="F32" i="2"/>
  <c r="H32" i="2" s="1"/>
  <c r="L32" i="2" s="1"/>
  <c r="T31" i="2"/>
  <c r="X31" i="2" s="1"/>
  <c r="H31" i="2"/>
  <c r="L31" i="2" s="1"/>
  <c r="T30" i="2"/>
  <c r="X30" i="2" s="1"/>
  <c r="H30" i="2"/>
  <c r="L30" i="2" s="1"/>
  <c r="X29" i="2"/>
  <c r="T29" i="2"/>
  <c r="K29" i="2"/>
  <c r="J29" i="2"/>
  <c r="I29" i="2"/>
  <c r="G29" i="2"/>
  <c r="G42" i="2" s="1"/>
  <c r="S97" i="2" s="1"/>
  <c r="F29" i="2"/>
  <c r="H29" i="2" s="1"/>
  <c r="L29" i="2" s="1"/>
  <c r="W28" i="2"/>
  <c r="V28" i="2"/>
  <c r="U28" i="2"/>
  <c r="S28" i="2"/>
  <c r="R28" i="2"/>
  <c r="T28" i="2" s="1"/>
  <c r="X28" i="2" s="1"/>
  <c r="H28" i="2"/>
  <c r="L28" i="2" s="1"/>
  <c r="T27" i="2"/>
  <c r="X27" i="2" s="1"/>
  <c r="H27" i="2"/>
  <c r="L27" i="2" s="1"/>
  <c r="T26" i="2"/>
  <c r="X26" i="2" s="1"/>
  <c r="L26" i="2"/>
  <c r="H26" i="2"/>
  <c r="X25" i="2"/>
  <c r="T25" i="2"/>
  <c r="H25" i="2"/>
  <c r="L25" i="2" s="1"/>
  <c r="T24" i="2"/>
  <c r="X24" i="2" s="1"/>
  <c r="K24" i="2"/>
  <c r="J24" i="2"/>
  <c r="I24" i="2"/>
  <c r="I42" i="2" s="1"/>
  <c r="G24" i="2"/>
  <c r="F24" i="2"/>
  <c r="F42" i="2" s="1"/>
  <c r="T23" i="2"/>
  <c r="X23" i="2" s="1"/>
  <c r="H23" i="2"/>
  <c r="L23" i="2" s="1"/>
  <c r="W22" i="2"/>
  <c r="W44" i="2" s="1"/>
  <c r="V22" i="2"/>
  <c r="V44" i="2" s="1"/>
  <c r="U22" i="2"/>
  <c r="U44" i="2" s="1"/>
  <c r="T22" i="2"/>
  <c r="X22" i="2" s="1"/>
  <c r="S22" i="2"/>
  <c r="R22" i="2"/>
  <c r="L22" i="2"/>
  <c r="H22" i="2"/>
  <c r="T21" i="2"/>
  <c r="X21" i="2" s="1"/>
  <c r="G21" i="2"/>
  <c r="T20" i="2"/>
  <c r="X20" i="2" s="1"/>
  <c r="K20" i="2"/>
  <c r="J20" i="2"/>
  <c r="I20" i="2"/>
  <c r="G20" i="2"/>
  <c r="F20" i="2"/>
  <c r="H20" i="2" s="1"/>
  <c r="L20" i="2" s="1"/>
  <c r="T19" i="2"/>
  <c r="X19" i="2" s="1"/>
  <c r="L19" i="2"/>
  <c r="H19" i="2"/>
  <c r="H18" i="2"/>
  <c r="L18" i="2" s="1"/>
  <c r="W17" i="2"/>
  <c r="V17" i="2"/>
  <c r="U17" i="2"/>
  <c r="S17" i="2"/>
  <c r="R17" i="2"/>
  <c r="T17" i="2" s="1"/>
  <c r="X17" i="2" s="1"/>
  <c r="K17" i="2"/>
  <c r="J17" i="2"/>
  <c r="I17" i="2"/>
  <c r="I21" i="2" s="1"/>
  <c r="G17" i="2"/>
  <c r="H17" i="2" s="1"/>
  <c r="L17" i="2" s="1"/>
  <c r="F17" i="2"/>
  <c r="T16" i="2"/>
  <c r="X16" i="2" s="1"/>
  <c r="H16" i="2"/>
  <c r="L16" i="2" s="1"/>
  <c r="T15" i="2"/>
  <c r="X15" i="2" s="1"/>
  <c r="H15" i="2"/>
  <c r="L15" i="2" s="1"/>
  <c r="T14" i="2"/>
  <c r="X14" i="2" s="1"/>
  <c r="K14" i="2"/>
  <c r="J14" i="2"/>
  <c r="I14" i="2"/>
  <c r="G14" i="2"/>
  <c r="F14" i="2"/>
  <c r="H14" i="2" s="1"/>
  <c r="L14" i="2" s="1"/>
  <c r="T13" i="2"/>
  <c r="X13" i="2" s="1"/>
  <c r="H13" i="2"/>
  <c r="L13" i="2" s="1"/>
  <c r="T12" i="2"/>
  <c r="X12" i="2" s="1"/>
  <c r="L12" i="2"/>
  <c r="H12" i="2"/>
  <c r="W11" i="2"/>
  <c r="W18" i="2" s="1"/>
  <c r="V11" i="2"/>
  <c r="V18" i="2" s="1"/>
  <c r="U11" i="2"/>
  <c r="U18" i="2" s="1"/>
  <c r="S11" i="2"/>
  <c r="S18" i="2" s="1"/>
  <c r="R11" i="2"/>
  <c r="T11" i="2" s="1"/>
  <c r="X11" i="2" s="1"/>
  <c r="K11" i="2"/>
  <c r="K21" i="2" s="1"/>
  <c r="J11" i="2"/>
  <c r="J21" i="2" s="1"/>
  <c r="I11" i="2"/>
  <c r="G11" i="2"/>
  <c r="F11" i="2"/>
  <c r="H11" i="2" s="1"/>
  <c r="L11" i="2" s="1"/>
  <c r="T10" i="2"/>
  <c r="X10" i="2" s="1"/>
  <c r="H10" i="2"/>
  <c r="L10" i="2" s="1"/>
  <c r="T9" i="2"/>
  <c r="X9" i="2" s="1"/>
  <c r="H9" i="2"/>
  <c r="L9" i="2" s="1"/>
  <c r="X8" i="2"/>
  <c r="T8" i="2"/>
  <c r="L8" i="2"/>
  <c r="H8" i="2"/>
  <c r="W7" i="2"/>
  <c r="V7" i="2"/>
  <c r="U7" i="2"/>
  <c r="S7" i="2"/>
  <c r="R7" i="2"/>
  <c r="T7" i="2" s="1"/>
  <c r="X7" i="2" s="1"/>
  <c r="L7" i="2"/>
  <c r="H7" i="2"/>
  <c r="T6" i="2"/>
  <c r="X6" i="2" s="1"/>
  <c r="H6" i="2"/>
  <c r="L6" i="2" s="1"/>
  <c r="T5" i="2"/>
  <c r="X5" i="2" s="1"/>
  <c r="T4" i="2"/>
  <c r="X4" i="2" s="1"/>
  <c r="H42" i="2" l="1"/>
  <c r="L42" i="2" s="1"/>
  <c r="U97" i="2"/>
  <c r="W97" i="2"/>
  <c r="T44" i="2"/>
  <c r="X44" i="2" s="1"/>
  <c r="T51" i="2"/>
  <c r="X51" i="2" s="1"/>
  <c r="T65" i="2"/>
  <c r="X65" i="2" s="1"/>
  <c r="T91" i="2"/>
  <c r="X91" i="2" s="1"/>
  <c r="H55" i="2"/>
  <c r="L55" i="2" s="1"/>
  <c r="R71" i="2"/>
  <c r="T71" i="2" s="1"/>
  <c r="X71" i="2" s="1"/>
  <c r="R18" i="2"/>
  <c r="T18" i="2" s="1"/>
  <c r="X18" i="2" s="1"/>
  <c r="F21" i="2"/>
  <c r="H21" i="2" s="1"/>
  <c r="L21" i="2" s="1"/>
  <c r="H24" i="2"/>
  <c r="L24" i="2" s="1"/>
  <c r="R58" i="2"/>
  <c r="T58" i="2" s="1"/>
  <c r="X58" i="2" s="1"/>
  <c r="F102" i="2"/>
  <c r="H102" i="2" s="1"/>
  <c r="L102" i="2" s="1"/>
  <c r="T34" i="2"/>
  <c r="X34" i="2" s="1"/>
  <c r="R97" i="2" l="1"/>
  <c r="T97" i="2" s="1"/>
  <c r="X97" i="2" s="1"/>
  <c r="T102" i="1"/>
  <c r="X102" i="1" s="1"/>
  <c r="T101" i="1"/>
  <c r="X101" i="1" s="1"/>
  <c r="K97" i="1"/>
  <c r="J97" i="1"/>
  <c r="I97" i="1"/>
  <c r="G97" i="1"/>
  <c r="F97" i="1"/>
  <c r="H97" i="1" s="1"/>
  <c r="L97" i="1" s="1"/>
  <c r="H96" i="1"/>
  <c r="L96" i="1" s="1"/>
  <c r="H95" i="1"/>
  <c r="L95" i="1" s="1"/>
  <c r="W94" i="1"/>
  <c r="V94" i="1"/>
  <c r="U94" i="1"/>
  <c r="S94" i="1"/>
  <c r="R94" i="1"/>
  <c r="T94" i="1" s="1"/>
  <c r="X94" i="1" s="1"/>
  <c r="H94" i="1"/>
  <c r="L94" i="1" s="1"/>
  <c r="T93" i="1"/>
  <c r="X93" i="1" s="1"/>
  <c r="H93" i="1"/>
  <c r="L93" i="1" s="1"/>
  <c r="T92" i="1"/>
  <c r="X92" i="1" s="1"/>
  <c r="K92" i="1"/>
  <c r="J92" i="1"/>
  <c r="I92" i="1"/>
  <c r="G92" i="1"/>
  <c r="H92" i="1" s="1"/>
  <c r="L92" i="1" s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S89" i="1"/>
  <c r="S90" i="1" s="1"/>
  <c r="R89" i="1"/>
  <c r="R90" i="1" s="1"/>
  <c r="H89" i="1"/>
  <c r="L89" i="1" s="1"/>
  <c r="T88" i="1"/>
  <c r="X88" i="1" s="1"/>
  <c r="H88" i="1"/>
  <c r="L88" i="1" s="1"/>
  <c r="T87" i="1"/>
  <c r="X87" i="1" s="1"/>
  <c r="K87" i="1"/>
  <c r="J87" i="1"/>
  <c r="I87" i="1"/>
  <c r="G87" i="1"/>
  <c r="H87" i="1" s="1"/>
  <c r="L87" i="1" s="1"/>
  <c r="F87" i="1"/>
  <c r="T86" i="1"/>
  <c r="X86" i="1" s="1"/>
  <c r="H86" i="1"/>
  <c r="L86" i="1" s="1"/>
  <c r="T85" i="1"/>
  <c r="X85" i="1" s="1"/>
  <c r="H85" i="1"/>
  <c r="L85" i="1" s="1"/>
  <c r="T84" i="1"/>
  <c r="X84" i="1" s="1"/>
  <c r="L84" i="1"/>
  <c r="H84" i="1"/>
  <c r="T83" i="1"/>
  <c r="X83" i="1" s="1"/>
  <c r="K83" i="1"/>
  <c r="J83" i="1"/>
  <c r="I83" i="1"/>
  <c r="G83" i="1"/>
  <c r="F83" i="1"/>
  <c r="H83" i="1" s="1"/>
  <c r="L83" i="1" s="1"/>
  <c r="T82" i="1"/>
  <c r="X82" i="1" s="1"/>
  <c r="H82" i="1"/>
  <c r="L82" i="1" s="1"/>
  <c r="T81" i="1"/>
  <c r="X81" i="1" s="1"/>
  <c r="H81" i="1"/>
  <c r="L81" i="1" s="1"/>
  <c r="X80" i="1"/>
  <c r="T80" i="1"/>
  <c r="H80" i="1"/>
  <c r="L80" i="1" s="1"/>
  <c r="T79" i="1"/>
  <c r="X79" i="1" s="1"/>
  <c r="K79" i="1"/>
  <c r="J79" i="1"/>
  <c r="I79" i="1"/>
  <c r="G79" i="1"/>
  <c r="F79" i="1"/>
  <c r="T78" i="1"/>
  <c r="X78" i="1" s="1"/>
  <c r="H78" i="1"/>
  <c r="L78" i="1" s="1"/>
  <c r="X77" i="1"/>
  <c r="T77" i="1"/>
  <c r="H77" i="1"/>
  <c r="L77" i="1" s="1"/>
  <c r="R76" i="1"/>
  <c r="K76" i="1"/>
  <c r="J76" i="1"/>
  <c r="I76" i="1"/>
  <c r="G76" i="1"/>
  <c r="F76" i="1"/>
  <c r="H76" i="1" s="1"/>
  <c r="L76" i="1" s="1"/>
  <c r="T75" i="1"/>
  <c r="X75" i="1" s="1"/>
  <c r="H75" i="1"/>
  <c r="L75" i="1" s="1"/>
  <c r="T74" i="1"/>
  <c r="X74" i="1" s="1"/>
  <c r="H74" i="1"/>
  <c r="L74" i="1" s="1"/>
  <c r="W73" i="1"/>
  <c r="W76" i="1" s="1"/>
  <c r="V73" i="1"/>
  <c r="V76" i="1" s="1"/>
  <c r="U73" i="1"/>
  <c r="U76" i="1" s="1"/>
  <c r="S73" i="1"/>
  <c r="T73" i="1" s="1"/>
  <c r="R73" i="1"/>
  <c r="H73" i="1"/>
  <c r="L73" i="1" s="1"/>
  <c r="X72" i="1"/>
  <c r="T72" i="1"/>
  <c r="K72" i="1"/>
  <c r="J72" i="1"/>
  <c r="I72" i="1"/>
  <c r="G72" i="1"/>
  <c r="F72" i="1"/>
  <c r="H72" i="1" s="1"/>
  <c r="L72" i="1" s="1"/>
  <c r="T71" i="1"/>
  <c r="X71" i="1" s="1"/>
  <c r="H71" i="1"/>
  <c r="L71" i="1" s="1"/>
  <c r="X70" i="1"/>
  <c r="T70" i="1"/>
  <c r="H70" i="1"/>
  <c r="L70" i="1" s="1"/>
  <c r="K69" i="1"/>
  <c r="J69" i="1"/>
  <c r="I69" i="1"/>
  <c r="G69" i="1"/>
  <c r="F69" i="1"/>
  <c r="H69" i="1" s="1"/>
  <c r="L69" i="1" s="1"/>
  <c r="W68" i="1"/>
  <c r="V68" i="1"/>
  <c r="U68" i="1"/>
  <c r="S68" i="1"/>
  <c r="S69" i="1" s="1"/>
  <c r="R68" i="1"/>
  <c r="H68" i="1"/>
  <c r="L68" i="1" s="1"/>
  <c r="T67" i="1"/>
  <c r="X67" i="1" s="1"/>
  <c r="H67" i="1"/>
  <c r="L67" i="1" s="1"/>
  <c r="T66" i="1"/>
  <c r="X66" i="1" s="1"/>
  <c r="H66" i="1"/>
  <c r="L66" i="1" s="1"/>
  <c r="T65" i="1"/>
  <c r="X65" i="1" s="1"/>
  <c r="K65" i="1"/>
  <c r="J65" i="1"/>
  <c r="I65" i="1"/>
  <c r="G65" i="1"/>
  <c r="F65" i="1"/>
  <c r="H65" i="1" s="1"/>
  <c r="L65" i="1" s="1"/>
  <c r="T64" i="1"/>
  <c r="X64" i="1" s="1"/>
  <c r="H64" i="1"/>
  <c r="L64" i="1" s="1"/>
  <c r="W63" i="1"/>
  <c r="V63" i="1"/>
  <c r="U63" i="1"/>
  <c r="U69" i="1" s="1"/>
  <c r="S63" i="1"/>
  <c r="R63" i="1"/>
  <c r="T63" i="1" s="1"/>
  <c r="X63" i="1" s="1"/>
  <c r="L63" i="1"/>
  <c r="H63" i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L61" i="1" s="1"/>
  <c r="W60" i="1"/>
  <c r="V60" i="1"/>
  <c r="U60" i="1"/>
  <c r="T60" i="1"/>
  <c r="X60" i="1" s="1"/>
  <c r="S60" i="1"/>
  <c r="R60" i="1"/>
  <c r="H60" i="1"/>
  <c r="L60" i="1" s="1"/>
  <c r="T59" i="1"/>
  <c r="X59" i="1" s="1"/>
  <c r="H59" i="1"/>
  <c r="L59" i="1" s="1"/>
  <c r="T58" i="1"/>
  <c r="X58" i="1" s="1"/>
  <c r="K58" i="1"/>
  <c r="J58" i="1"/>
  <c r="I58" i="1"/>
  <c r="G58" i="1"/>
  <c r="F58" i="1"/>
  <c r="T57" i="1"/>
  <c r="X57" i="1" s="1"/>
  <c r="H57" i="1"/>
  <c r="L57" i="1" s="1"/>
  <c r="H56" i="1"/>
  <c r="L56" i="1" s="1"/>
  <c r="T55" i="1"/>
  <c r="X55" i="1" s="1"/>
  <c r="K55" i="1"/>
  <c r="J55" i="1"/>
  <c r="I55" i="1"/>
  <c r="G55" i="1"/>
  <c r="F55" i="1"/>
  <c r="H55" i="1" s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S56" i="1" s="1"/>
  <c r="R52" i="1"/>
  <c r="K52" i="1"/>
  <c r="J52" i="1"/>
  <c r="I52" i="1"/>
  <c r="G52" i="1"/>
  <c r="F52" i="1"/>
  <c r="H52" i="1" s="1"/>
  <c r="T51" i="1"/>
  <c r="X51" i="1" s="1"/>
  <c r="H51" i="1"/>
  <c r="L51" i="1" s="1"/>
  <c r="T50" i="1"/>
  <c r="X50" i="1" s="1"/>
  <c r="H50" i="1"/>
  <c r="L50" i="1" s="1"/>
  <c r="W49" i="1"/>
  <c r="V49" i="1"/>
  <c r="U49" i="1"/>
  <c r="S49" i="1"/>
  <c r="R49" i="1"/>
  <c r="T49" i="1" s="1"/>
  <c r="L49" i="1"/>
  <c r="H49" i="1"/>
  <c r="T48" i="1"/>
  <c r="X48" i="1" s="1"/>
  <c r="H48" i="1"/>
  <c r="L48" i="1" s="1"/>
  <c r="T47" i="1"/>
  <c r="X47" i="1" s="1"/>
  <c r="K47" i="1"/>
  <c r="J47" i="1"/>
  <c r="I47" i="1"/>
  <c r="G47" i="1"/>
  <c r="F47" i="1"/>
  <c r="H47" i="1" s="1"/>
  <c r="L47" i="1" s="1"/>
  <c r="T46" i="1"/>
  <c r="X46" i="1" s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X43" i="1"/>
  <c r="T43" i="1"/>
  <c r="H43" i="1"/>
  <c r="L43" i="1" s="1"/>
  <c r="H42" i="1"/>
  <c r="L42" i="1" s="1"/>
  <c r="W41" i="1"/>
  <c r="V41" i="1"/>
  <c r="U41" i="1"/>
  <c r="S41" i="1"/>
  <c r="R41" i="1"/>
  <c r="T41" i="1" s="1"/>
  <c r="X41" i="1" s="1"/>
  <c r="H41" i="1"/>
  <c r="L41" i="1" s="1"/>
  <c r="T40" i="1"/>
  <c r="X40" i="1" s="1"/>
  <c r="T39" i="1"/>
  <c r="X39" i="1" s="1"/>
  <c r="H39" i="1"/>
  <c r="L39" i="1" s="1"/>
  <c r="T38" i="1"/>
  <c r="X38" i="1" s="1"/>
  <c r="K38" i="1"/>
  <c r="J38" i="1"/>
  <c r="I38" i="1"/>
  <c r="G38" i="1"/>
  <c r="F38" i="1"/>
  <c r="T37" i="1"/>
  <c r="X37" i="1" s="1"/>
  <c r="L37" i="1"/>
  <c r="H37" i="1"/>
  <c r="W36" i="1"/>
  <c r="V36" i="1"/>
  <c r="U36" i="1"/>
  <c r="S36" i="1"/>
  <c r="R36" i="1"/>
  <c r="T36" i="1" s="1"/>
  <c r="X36" i="1" s="1"/>
  <c r="H36" i="1"/>
  <c r="L36" i="1" s="1"/>
  <c r="T35" i="1"/>
  <c r="X35" i="1" s="1"/>
  <c r="H35" i="1"/>
  <c r="L35" i="1" s="1"/>
  <c r="T34" i="1"/>
  <c r="X34" i="1" s="1"/>
  <c r="H34" i="1"/>
  <c r="L34" i="1" s="1"/>
  <c r="T33" i="1"/>
  <c r="X33" i="1" s="1"/>
  <c r="H33" i="1"/>
  <c r="L33" i="1" s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H30" i="1" s="1"/>
  <c r="L30" i="1" s="1"/>
  <c r="F30" i="1"/>
  <c r="T29" i="1"/>
  <c r="X29" i="1" s="1"/>
  <c r="H29" i="1"/>
  <c r="L29" i="1" s="1"/>
  <c r="T28" i="1"/>
  <c r="X28" i="1" s="1"/>
  <c r="H28" i="1"/>
  <c r="L28" i="1" s="1"/>
  <c r="T27" i="1"/>
  <c r="X27" i="1" s="1"/>
  <c r="K27" i="1"/>
  <c r="J27" i="1"/>
  <c r="I27" i="1"/>
  <c r="G27" i="1"/>
  <c r="H27" i="1" s="1"/>
  <c r="L27" i="1" s="1"/>
  <c r="F27" i="1"/>
  <c r="W26" i="1"/>
  <c r="V26" i="1"/>
  <c r="U26" i="1"/>
  <c r="S26" i="1"/>
  <c r="R26" i="1"/>
  <c r="T26" i="1" s="1"/>
  <c r="X26" i="1" s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H23" i="1"/>
  <c r="L23" i="1" s="1"/>
  <c r="T22" i="1"/>
  <c r="X22" i="1" s="1"/>
  <c r="K22" i="1"/>
  <c r="J22" i="1"/>
  <c r="I22" i="1"/>
  <c r="G22" i="1"/>
  <c r="F22" i="1"/>
  <c r="F40" i="1" s="1"/>
  <c r="T21" i="1"/>
  <c r="X21" i="1" s="1"/>
  <c r="H21" i="1"/>
  <c r="L21" i="1" s="1"/>
  <c r="W20" i="1"/>
  <c r="W42" i="1" s="1"/>
  <c r="V20" i="1"/>
  <c r="V42" i="1" s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H18" i="1" s="1"/>
  <c r="L18" i="1" s="1"/>
  <c r="F18" i="1"/>
  <c r="T17" i="1"/>
  <c r="X17" i="1" s="1"/>
  <c r="H17" i="1"/>
  <c r="L17" i="1" s="1"/>
  <c r="H16" i="1"/>
  <c r="L16" i="1" s="1"/>
  <c r="W15" i="1"/>
  <c r="V15" i="1"/>
  <c r="U15" i="1"/>
  <c r="U16" i="1" s="1"/>
  <c r="S15" i="1"/>
  <c r="R15" i="1"/>
  <c r="T15" i="1" s="1"/>
  <c r="H15" i="1"/>
  <c r="L15" i="1" s="1"/>
  <c r="X14" i="1"/>
  <c r="T14" i="1"/>
  <c r="K14" i="1"/>
  <c r="J14" i="1"/>
  <c r="I14" i="1"/>
  <c r="G14" i="1"/>
  <c r="F14" i="1"/>
  <c r="H14" i="1" s="1"/>
  <c r="L14" i="1" s="1"/>
  <c r="T13" i="1"/>
  <c r="X13" i="1" s="1"/>
  <c r="H13" i="1"/>
  <c r="L13" i="1" s="1"/>
  <c r="T12" i="1"/>
  <c r="X12" i="1" s="1"/>
  <c r="H12" i="1"/>
  <c r="L12" i="1" s="1"/>
  <c r="W11" i="1"/>
  <c r="V11" i="1"/>
  <c r="U11" i="1"/>
  <c r="S11" i="1"/>
  <c r="R11" i="1"/>
  <c r="K11" i="1"/>
  <c r="J11" i="1"/>
  <c r="J19" i="1" s="1"/>
  <c r="I11" i="1"/>
  <c r="G11" i="1"/>
  <c r="F11" i="1"/>
  <c r="F19" i="1" s="1"/>
  <c r="T10" i="1"/>
  <c r="X10" i="1" s="1"/>
  <c r="H10" i="1"/>
  <c r="L10" i="1" s="1"/>
  <c r="T9" i="1"/>
  <c r="X9" i="1" s="1"/>
  <c r="H9" i="1"/>
  <c r="L9" i="1" s="1"/>
  <c r="T8" i="1"/>
  <c r="X8" i="1" s="1"/>
  <c r="H8" i="1"/>
  <c r="L8" i="1" s="1"/>
  <c r="W7" i="1"/>
  <c r="V7" i="1"/>
  <c r="V16" i="1" s="1"/>
  <c r="U7" i="1"/>
  <c r="T7" i="1"/>
  <c r="X7" i="1" s="1"/>
  <c r="S7" i="1"/>
  <c r="R7" i="1"/>
  <c r="H7" i="1"/>
  <c r="L7" i="1" s="1"/>
  <c r="T6" i="1"/>
  <c r="X6" i="1" s="1"/>
  <c r="H6" i="1"/>
  <c r="L6" i="1" s="1"/>
  <c r="T5" i="1"/>
  <c r="X5" i="1" s="1"/>
  <c r="T4" i="1"/>
  <c r="X4" i="1" s="1"/>
  <c r="I98" i="1" l="1"/>
  <c r="K19" i="1"/>
  <c r="J98" i="1"/>
  <c r="V95" i="1" s="1"/>
  <c r="U56" i="1"/>
  <c r="R16" i="1"/>
  <c r="H22" i="1"/>
  <c r="L22" i="1" s="1"/>
  <c r="K98" i="1"/>
  <c r="V56" i="1"/>
  <c r="S16" i="1"/>
  <c r="I40" i="1"/>
  <c r="U95" i="1" s="1"/>
  <c r="W56" i="1"/>
  <c r="T11" i="1"/>
  <c r="X11" i="1" s="1"/>
  <c r="J40" i="1"/>
  <c r="R42" i="1"/>
  <c r="T42" i="1" s="1"/>
  <c r="X42" i="1" s="1"/>
  <c r="K40" i="1"/>
  <c r="W69" i="1"/>
  <c r="W95" i="1" s="1"/>
  <c r="S42" i="1"/>
  <c r="L52" i="1"/>
  <c r="W16" i="1"/>
  <c r="U42" i="1"/>
  <c r="H58" i="1"/>
  <c r="L58" i="1" s="1"/>
  <c r="F98" i="1"/>
  <c r="X49" i="1"/>
  <c r="G19" i="1"/>
  <c r="H19" i="1" s="1"/>
  <c r="L19" i="1" s="1"/>
  <c r="X15" i="1"/>
  <c r="G98" i="1"/>
  <c r="V69" i="1"/>
  <c r="T89" i="1"/>
  <c r="X89" i="1" s="1"/>
  <c r="T90" i="1"/>
  <c r="L55" i="1"/>
  <c r="I19" i="1"/>
  <c r="T32" i="1"/>
  <c r="X32" i="1" s="1"/>
  <c r="H38" i="1"/>
  <c r="L38" i="1" s="1"/>
  <c r="H44" i="1"/>
  <c r="L44" i="1" s="1"/>
  <c r="X73" i="1"/>
  <c r="H79" i="1"/>
  <c r="L79" i="1" s="1"/>
  <c r="X90" i="1"/>
  <c r="T68" i="1"/>
  <c r="X68" i="1" s="1"/>
  <c r="R69" i="1"/>
  <c r="T69" i="1" s="1"/>
  <c r="S76" i="1"/>
  <c r="T76" i="1" s="1"/>
  <c r="X76" i="1" s="1"/>
  <c r="G40" i="1"/>
  <c r="H40" i="1" s="1"/>
  <c r="H11" i="1"/>
  <c r="L11" i="1" s="1"/>
  <c r="T52" i="1"/>
  <c r="X52" i="1" s="1"/>
  <c r="R56" i="1"/>
  <c r="T56" i="1" s="1"/>
  <c r="T20" i="1"/>
  <c r="X20" i="1" s="1"/>
  <c r="L40" i="1" l="1"/>
  <c r="H98" i="1"/>
  <c r="L98" i="1" s="1"/>
  <c r="X69" i="1"/>
  <c r="X56" i="1"/>
  <c r="T16" i="1"/>
  <c r="X16" i="1" s="1"/>
  <c r="S95" i="1"/>
  <c r="R95" i="1"/>
  <c r="T95" i="1" s="1"/>
  <c r="X95" i="1" s="1"/>
</calcChain>
</file>

<file path=xl/sharedStrings.xml><?xml version="1.0" encoding="utf-8"?>
<sst xmlns="http://schemas.openxmlformats.org/spreadsheetml/2006/main" count="537" uniqueCount="220">
  <si>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</si>
  <si>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７年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</si>
  <si>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</si>
  <si>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</si>
  <si>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</si>
  <si>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</si>
  <si>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</si>
  <si>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</si>
  <si>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</si>
  <si>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</si>
  <si>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</si>
  <si>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</si>
  <si>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</si>
  <si>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</si>
  <si>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</si>
  <si>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</si>
  <si>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</si>
  <si>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</si>
  <si>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</si>
  <si>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</si>
  <si>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</si>
  <si>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</si>
  <si>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</si>
  <si>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</si>
  <si>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</si>
  <si>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</si>
  <si>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</si>
  <si>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</si>
  <si>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</si>
  <si>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</si>
  <si>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</si>
  <si>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</si>
  <si>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</si>
  <si>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</si>
  <si>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</si>
  <si>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</si>
  <si>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</si>
  <si>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</si>
  <si>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</si>
  <si>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</si>
  <si>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</si>
  <si>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</si>
  <si>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</si>
  <si>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</si>
  <si>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</si>
  <si>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</si>
  <si>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</si>
  <si>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</si>
  <si>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</si>
  <si>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</si>
  <si>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</si>
  <si>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</si>
  <si>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</si>
  <si>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</si>
  <si>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</si>
  <si>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</si>
  <si>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</si>
  <si>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</si>
  <si>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</si>
  <si>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</si>
  <si>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</si>
  <si>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</si>
  <si>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</si>
  <si>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</si>
  <si>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</si>
  <si>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</si>
  <si>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</si>
  <si>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</si>
  <si>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</si>
  <si>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</si>
  <si>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</si>
  <si>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</si>
  <si>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</si>
  <si>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</si>
  <si>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</si>
  <si>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</si>
  <si>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</si>
  <si>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</si>
  <si>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</si>
  <si>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</si>
  <si>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</si>
  <si>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</si>
  <si>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</si>
  <si>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</si>
  <si>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</si>
  <si>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</si>
  <si>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</si>
  <si>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</si>
  <si>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</si>
  <si>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</si>
  <si>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</si>
  <si>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</si>
  <si>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</si>
  <si>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</si>
  <si>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</si>
  <si>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</si>
  <si>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</si>
  <si>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</si>
  <si>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</si>
  <si>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</si>
  <si>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</si>
  <si>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</si>
  <si>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</si>
  <si>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</si>
  <si>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</si>
  <si>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</si>
  <si>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</si>
  <si>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</si>
  <si>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</si>
  <si>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</si>
  <si>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</si>
  <si>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</si>
  <si>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</si>
  <si>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</si>
  <si>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</si>
  <si>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</si>
  <si>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</si>
  <si>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</si>
  <si>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</si>
  <si>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</si>
  <si>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</si>
  <si>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</si>
  <si>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</si>
  <si>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</si>
  <si>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</si>
  <si>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</si>
  <si>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</si>
  <si>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</si>
  <si>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</si>
  <si>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</si>
  <si>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</si>
  <si>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</si>
  <si>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</si>
  <si>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</si>
  <si>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</si>
  <si>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</si>
  <si>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</si>
  <si>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</si>
  <si>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</si>
  <si>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</si>
  <si>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</si>
  <si>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</si>
  <si>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</si>
  <si>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</si>
  <si>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</si>
  <si>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</si>
  <si>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</si>
  <si>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</si>
  <si>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</si>
  <si>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</si>
  <si>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</si>
  <si>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</si>
  <si>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</si>
  <si>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</si>
  <si>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</si>
  <si>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</si>
  <si>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</si>
  <si>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</si>
  <si>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</si>
  <si>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</si>
  <si>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</si>
  <si>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</si>
  <si>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</si>
  <si>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</si>
  <si>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</si>
  <si>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</si>
  <si>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</si>
  <si>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</si>
  <si>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</si>
  <si>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</si>
  <si>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</si>
  <si>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</si>
  <si>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</si>
  <si>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</si>
  <si>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</si>
  <si>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</si>
  <si>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</si>
  <si>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</si>
  <si>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</si>
  <si>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</si>
  <si>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</si>
  <si>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</si>
  <si>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</si>
  <si>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</si>
  <si>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</si>
  <si>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</si>
  <si>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</si>
  <si>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</si>
  <si>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</si>
  <si>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</si>
  <si>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</si>
  <si>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</si>
  <si>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</si>
  <si>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</si>
  <si>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</si>
  <si>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</si>
  <si>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</si>
  <si>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</si>
  <si>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</si>
  <si>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</si>
  <si>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</si>
  <si>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</si>
  <si>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</si>
  <si>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</si>
  <si>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</si>
  <si>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</si>
  <si>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７年　５月末）</t>
    <phoneticPr fontId="2"/>
  </si>
  <si>
    <t>新　潟</t>
    <rPh sb="0" eb="1">
      <t>シン</t>
    </rPh>
    <rPh sb="2" eb="3">
      <t>カタ</t>
    </rPh>
    <phoneticPr fontId="2"/>
  </si>
  <si>
    <t>長　野</t>
    <rPh sb="0" eb="1">
      <t>チョウ</t>
    </rPh>
    <rPh sb="2" eb="3">
      <t>ノ</t>
    </rPh>
    <phoneticPr fontId="2"/>
  </si>
  <si>
    <t>帯広</t>
    <rPh sb="0" eb="1">
      <t>オビ</t>
    </rPh>
    <rPh sb="1" eb="2">
      <t>ヒロ</t>
    </rPh>
    <phoneticPr fontId="2"/>
  </si>
  <si>
    <t>帯　広</t>
    <rPh sb="0" eb="1">
      <t>オビ</t>
    </rPh>
    <rPh sb="2" eb="3">
      <t>ヒロシ</t>
    </rPh>
    <phoneticPr fontId="2"/>
  </si>
  <si>
    <t>安曇野</t>
    <rPh sb="0" eb="3">
      <t>アズミノ</t>
    </rPh>
    <phoneticPr fontId="2"/>
  </si>
  <si>
    <t>十　勝</t>
    <rPh sb="0" eb="1">
      <t>ジュッ</t>
    </rPh>
    <rPh sb="2" eb="3">
      <t>マサル</t>
    </rPh>
    <phoneticPr fontId="2"/>
  </si>
  <si>
    <t>南信州</t>
    <rPh sb="0" eb="1">
      <t>ミナミ</t>
    </rPh>
    <rPh sb="1" eb="3">
      <t>シンシュウ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</si>
  <si>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</si>
  <si>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</si>
  <si>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</si>
  <si>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</si>
  <si>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日　光</t>
    <rPh sb="0" eb="1">
      <t>ヒ</t>
    </rPh>
    <rPh sb="2" eb="3">
      <t>ヒカリ</t>
    </rPh>
    <phoneticPr fontId="2"/>
  </si>
  <si>
    <t>江戸川</t>
    <rPh sb="0" eb="3">
      <t>エドガワ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</si>
</sst>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0" xfId="0" applyFont="1"/>
    <xf numFmtId="176" fontId="1" fillId="0" borderId="0" xfId="0" applyNumberFormat="1" applyFont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 shrinkToFit="1"/>
    </xf>
    <xf numFmtId="0" fontId="6" fillId="0" borderId="58" xfId="0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/>
    </xf>
    <xf numFmtId="176" fontId="6" fillId="0" borderId="0" xfId="0" applyNumberFormat="1" applyFont="1"/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2_5&#26376;\03_&#26908;&#26619;&#23550;&#35937;&#36605;&#33258;&#21205;&#36554;&#20445;&#26377;&#36554;&#20001;&#25968;(&#20107;&#21209;&#25152;&#21029;&#65289;\&#26908;&#26619;&#23550;&#35937;&#36605;&#33258;&#21205;&#36554;&#20445;&#26377;&#36554;&#20001;&#25968;&#65288;&#20107;&#21209;&#25152;&#21029;&#65289;00000705.xlsx" TargetMode="External"/><Relationship Id="rId1" Type="http://schemas.openxmlformats.org/officeDocument/2006/relationships/externalLinkPath" Target="&#26908;&#26619;&#23550;&#35937;&#36605;&#33258;&#21205;&#36554;&#20445;&#26377;&#36554;&#20001;&#25968;&#65288;&#20107;&#21209;&#25152;&#21029;&#65289;00000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FFA8-502C-4F9D-BBFF-3B96C70B5E74}">
  <sheetPr>
    <pageSetUpPr fitToPage="1"/>
  </sheetPr>
  <dimension ref="A1:X103"/>
  <sheetViews>
    <sheetView topLeftCell="B1" zoomScaleNormal="100" zoomScaleSheetLayoutView="120" workbookViewId="0">
      <selection activeCell="AC66" sqref="AC66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4" t="s">
        <v>2</v>
      </c>
      <c r="G4" s="65"/>
      <c r="H4" s="66"/>
      <c r="I4" s="67" t="s">
        <v>3</v>
      </c>
      <c r="J4" s="68" t="s">
        <v>4</v>
      </c>
      <c r="K4" s="64" t="s">
        <v>5</v>
      </c>
      <c r="L4" s="69"/>
      <c r="N4" s="70" t="s">
        <v>6</v>
      </c>
      <c r="O4" s="78" t="s">
        <v>7</v>
      </c>
      <c r="P4" s="81" t="s">
        <v>6</v>
      </c>
      <c r="Q4" s="82"/>
      <c r="R4" s="14">
        <v>110207</v>
      </c>
      <c r="S4" s="15">
        <v>5</v>
      </c>
      <c r="T4" s="16">
        <f t="shared" ref="T4:T15" si="0">SUM(R4:S4)</f>
        <v>110212</v>
      </c>
      <c r="U4" s="17">
        <v>386802</v>
      </c>
      <c r="V4" s="17">
        <v>2222</v>
      </c>
      <c r="W4" s="14">
        <v>2649</v>
      </c>
      <c r="X4" s="16">
        <f t="shared" ref="X4:X77" si="1">SUM(T4:V4)</f>
        <v>499236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67"/>
      <c r="J5" s="68"/>
      <c r="K5" s="21" t="s">
        <v>11</v>
      </c>
      <c r="L5" s="24"/>
      <c r="N5" s="71"/>
      <c r="O5" s="79"/>
      <c r="P5" s="83" t="s">
        <v>12</v>
      </c>
      <c r="Q5" s="25" t="s">
        <v>13</v>
      </c>
      <c r="R5" s="26">
        <v>62015</v>
      </c>
      <c r="S5" s="27">
        <v>3</v>
      </c>
      <c r="T5" s="28">
        <f t="shared" si="0"/>
        <v>62018</v>
      </c>
      <c r="U5" s="29">
        <v>170879</v>
      </c>
      <c r="V5" s="29">
        <v>1136</v>
      </c>
      <c r="W5" s="26">
        <v>1077</v>
      </c>
      <c r="X5" s="28">
        <f t="shared" si="1"/>
        <v>234033</v>
      </c>
    </row>
    <row r="6" spans="1:24" s="13" customFormat="1" ht="7.5" customHeight="1" x14ac:dyDescent="0.2">
      <c r="A6" s="9"/>
      <c r="B6" s="70" t="s">
        <v>14</v>
      </c>
      <c r="C6" s="86" t="s">
        <v>15</v>
      </c>
      <c r="D6" s="87"/>
      <c r="E6" s="88"/>
      <c r="F6" s="14">
        <v>91857</v>
      </c>
      <c r="G6" s="15">
        <v>9</v>
      </c>
      <c r="H6" s="16">
        <f t="shared" ref="H6:H51" si="2">SUM(F6:G6)</f>
        <v>91866</v>
      </c>
      <c r="I6" s="17">
        <v>415429</v>
      </c>
      <c r="J6" s="17">
        <v>3605</v>
      </c>
      <c r="K6" s="14">
        <v>12203</v>
      </c>
      <c r="L6" s="16">
        <f t="shared" ref="L6:L51" si="3">SUM(H6:J6)</f>
        <v>510900</v>
      </c>
      <c r="N6" s="71"/>
      <c r="O6" s="79"/>
      <c r="P6" s="84"/>
      <c r="Q6" s="30" t="s">
        <v>16</v>
      </c>
      <c r="R6" s="26">
        <v>31375</v>
      </c>
      <c r="S6" s="27">
        <v>2</v>
      </c>
      <c r="T6" s="28">
        <f t="shared" si="0"/>
        <v>31377</v>
      </c>
      <c r="U6" s="29">
        <v>78633</v>
      </c>
      <c r="V6" s="29">
        <v>328</v>
      </c>
      <c r="W6" s="26">
        <v>532</v>
      </c>
      <c r="X6" s="28">
        <f t="shared" si="1"/>
        <v>110338</v>
      </c>
    </row>
    <row r="7" spans="1:24" s="13" customFormat="1" ht="7.5" customHeight="1" x14ac:dyDescent="0.2">
      <c r="A7" s="9"/>
      <c r="B7" s="71"/>
      <c r="C7" s="89" t="s">
        <v>17</v>
      </c>
      <c r="D7" s="90"/>
      <c r="E7" s="77"/>
      <c r="F7" s="26">
        <v>28529</v>
      </c>
      <c r="G7" s="27">
        <v>2</v>
      </c>
      <c r="H7" s="28">
        <f t="shared" si="2"/>
        <v>28531</v>
      </c>
      <c r="I7" s="29">
        <v>96420</v>
      </c>
      <c r="J7" s="29">
        <v>541</v>
      </c>
      <c r="K7" s="26">
        <v>1191</v>
      </c>
      <c r="L7" s="28">
        <f t="shared" si="3"/>
        <v>125492</v>
      </c>
      <c r="N7" s="71"/>
      <c r="O7" s="80"/>
      <c r="P7" s="85"/>
      <c r="Q7" s="30" t="s">
        <v>10</v>
      </c>
      <c r="R7" s="26">
        <f>SUM(R5:R6)</f>
        <v>93390</v>
      </c>
      <c r="S7" s="27">
        <f>SUM(S5:S6)</f>
        <v>5</v>
      </c>
      <c r="T7" s="28">
        <f t="shared" si="0"/>
        <v>93395</v>
      </c>
      <c r="U7" s="29">
        <f t="shared" ref="U7:W7" si="4">SUM(U5:U6)</f>
        <v>249512</v>
      </c>
      <c r="V7" s="29">
        <f t="shared" si="4"/>
        <v>1464</v>
      </c>
      <c r="W7" s="26">
        <f t="shared" si="4"/>
        <v>1609</v>
      </c>
      <c r="X7" s="28">
        <f t="shared" si="1"/>
        <v>344371</v>
      </c>
    </row>
    <row r="8" spans="1:24" s="13" customFormat="1" ht="7.5" customHeight="1" x14ac:dyDescent="0.2">
      <c r="A8" s="9"/>
      <c r="B8" s="71"/>
      <c r="C8" s="89" t="s">
        <v>18</v>
      </c>
      <c r="D8" s="90"/>
      <c r="E8" s="77"/>
      <c r="F8" s="26">
        <v>42116</v>
      </c>
      <c r="G8" s="27">
        <v>4</v>
      </c>
      <c r="H8" s="28">
        <f t="shared" si="2"/>
        <v>42120</v>
      </c>
      <c r="I8" s="29">
        <v>124287</v>
      </c>
      <c r="J8" s="29">
        <v>833</v>
      </c>
      <c r="K8" s="26">
        <v>1932</v>
      </c>
      <c r="L8" s="28">
        <f t="shared" si="3"/>
        <v>167240</v>
      </c>
      <c r="N8" s="71"/>
      <c r="O8" s="91" t="s">
        <v>19</v>
      </c>
      <c r="P8" s="92"/>
      <c r="Q8" s="93"/>
      <c r="R8" s="26">
        <v>83883</v>
      </c>
      <c r="S8" s="27">
        <v>10</v>
      </c>
      <c r="T8" s="28">
        <f t="shared" si="0"/>
        <v>83893</v>
      </c>
      <c r="U8" s="29">
        <v>293070</v>
      </c>
      <c r="V8" s="29">
        <v>1280</v>
      </c>
      <c r="W8" s="26">
        <v>2153</v>
      </c>
      <c r="X8" s="28">
        <f t="shared" si="1"/>
        <v>378243</v>
      </c>
    </row>
    <row r="9" spans="1:24" s="13" customFormat="1" ht="7.5" customHeight="1" x14ac:dyDescent="0.2">
      <c r="A9" s="9"/>
      <c r="B9" s="71"/>
      <c r="C9" s="94" t="s">
        <v>20</v>
      </c>
      <c r="D9" s="76" t="s">
        <v>21</v>
      </c>
      <c r="E9" s="77"/>
      <c r="F9" s="26">
        <v>22106</v>
      </c>
      <c r="G9" s="27">
        <v>2</v>
      </c>
      <c r="H9" s="28">
        <f t="shared" si="2"/>
        <v>22108</v>
      </c>
      <c r="I9" s="29">
        <v>56585</v>
      </c>
      <c r="J9" s="29">
        <v>317</v>
      </c>
      <c r="K9" s="26">
        <v>610</v>
      </c>
      <c r="L9" s="28">
        <f t="shared" si="3"/>
        <v>79010</v>
      </c>
      <c r="N9" s="71"/>
      <c r="O9" s="95" t="s">
        <v>22</v>
      </c>
      <c r="P9" s="92" t="s">
        <v>23</v>
      </c>
      <c r="Q9" s="93"/>
      <c r="R9" s="26">
        <v>55023</v>
      </c>
      <c r="S9" s="27">
        <v>5</v>
      </c>
      <c r="T9" s="28">
        <f t="shared" si="0"/>
        <v>55028</v>
      </c>
      <c r="U9" s="29">
        <v>153113</v>
      </c>
      <c r="V9" s="29">
        <v>774</v>
      </c>
      <c r="W9" s="26">
        <v>1087</v>
      </c>
      <c r="X9" s="28">
        <f t="shared" si="1"/>
        <v>208915</v>
      </c>
    </row>
    <row r="10" spans="1:24" s="13" customFormat="1" ht="7.5" customHeight="1" x14ac:dyDescent="0.2">
      <c r="A10" s="9"/>
      <c r="B10" s="71"/>
      <c r="C10" s="79"/>
      <c r="D10" s="92" t="s">
        <v>24</v>
      </c>
      <c r="E10" s="93"/>
      <c r="F10" s="26">
        <v>6447</v>
      </c>
      <c r="G10" s="27">
        <v>1</v>
      </c>
      <c r="H10" s="28">
        <f>SUM(F10:G10)</f>
        <v>6448</v>
      </c>
      <c r="I10" s="29">
        <v>37705</v>
      </c>
      <c r="J10" s="29">
        <v>195</v>
      </c>
      <c r="K10" s="26">
        <v>448</v>
      </c>
      <c r="L10" s="28">
        <f>SUM(H10:J10)</f>
        <v>44348</v>
      </c>
      <c r="N10" s="71"/>
      <c r="O10" s="95"/>
      <c r="P10" s="92" t="s">
        <v>25</v>
      </c>
      <c r="Q10" s="93"/>
      <c r="R10" s="26">
        <v>28686</v>
      </c>
      <c r="S10" s="27">
        <v>9</v>
      </c>
      <c r="T10" s="28">
        <f t="shared" si="0"/>
        <v>28695</v>
      </c>
      <c r="U10" s="26">
        <v>130554</v>
      </c>
      <c r="V10" s="26">
        <v>746</v>
      </c>
      <c r="W10" s="26">
        <v>1631</v>
      </c>
      <c r="X10" s="28">
        <f t="shared" si="1"/>
        <v>159995</v>
      </c>
    </row>
    <row r="11" spans="1:24" s="13" customFormat="1" ht="7.5" customHeight="1" x14ac:dyDescent="0.2">
      <c r="A11" s="9"/>
      <c r="B11" s="71"/>
      <c r="C11" s="80"/>
      <c r="D11" s="92" t="s">
        <v>10</v>
      </c>
      <c r="E11" s="93"/>
      <c r="F11" s="26">
        <f>SUM(F9:F10)</f>
        <v>28553</v>
      </c>
      <c r="G11" s="27">
        <f>SUM(G9:G10)</f>
        <v>3</v>
      </c>
      <c r="H11" s="28">
        <f>SUM(F11:G11)</f>
        <v>28556</v>
      </c>
      <c r="I11" s="29">
        <f t="shared" ref="I11:K11" si="5">SUM(I9:I10)</f>
        <v>94290</v>
      </c>
      <c r="J11" s="29">
        <f t="shared" si="5"/>
        <v>512</v>
      </c>
      <c r="K11" s="26">
        <f t="shared" si="5"/>
        <v>1058</v>
      </c>
      <c r="L11" s="28">
        <f>SUM(H11:J11)</f>
        <v>123358</v>
      </c>
      <c r="N11" s="71"/>
      <c r="O11" s="95"/>
      <c r="P11" s="92" t="s">
        <v>10</v>
      </c>
      <c r="Q11" s="93"/>
      <c r="R11" s="26">
        <f>SUM(R9:R10)</f>
        <v>83709</v>
      </c>
      <c r="S11" s="27">
        <f>SUM(S9:S10)</f>
        <v>14</v>
      </c>
      <c r="T11" s="28">
        <f t="shared" si="0"/>
        <v>83723</v>
      </c>
      <c r="U11" s="29">
        <f t="shared" ref="U11:W11" si="6">SUM(U9:U10)</f>
        <v>283667</v>
      </c>
      <c r="V11" s="29">
        <f t="shared" si="6"/>
        <v>1520</v>
      </c>
      <c r="W11" s="26">
        <f t="shared" si="6"/>
        <v>2718</v>
      </c>
      <c r="X11" s="28">
        <f t="shared" si="1"/>
        <v>368910</v>
      </c>
    </row>
    <row r="12" spans="1:24" s="13" customFormat="1" ht="7.5" customHeight="1" x14ac:dyDescent="0.2">
      <c r="A12" s="9"/>
      <c r="B12" s="71"/>
      <c r="C12" s="73" t="s">
        <v>26</v>
      </c>
      <c r="D12" s="76" t="s">
        <v>27</v>
      </c>
      <c r="E12" s="77"/>
      <c r="F12" s="26">
        <v>16104</v>
      </c>
      <c r="G12" s="27">
        <v>1</v>
      </c>
      <c r="H12" s="28">
        <f t="shared" si="2"/>
        <v>16105</v>
      </c>
      <c r="I12" s="29">
        <v>58514</v>
      </c>
      <c r="J12" s="29">
        <v>290</v>
      </c>
      <c r="K12" s="26">
        <v>678</v>
      </c>
      <c r="L12" s="28">
        <f t="shared" si="3"/>
        <v>74909</v>
      </c>
      <c r="N12" s="71"/>
      <c r="O12" s="95" t="s">
        <v>28</v>
      </c>
      <c r="P12" s="92" t="s">
        <v>29</v>
      </c>
      <c r="Q12" s="93"/>
      <c r="R12" s="26">
        <v>150994</v>
      </c>
      <c r="S12" s="27">
        <v>28</v>
      </c>
      <c r="T12" s="28">
        <f t="shared" si="0"/>
        <v>151022</v>
      </c>
      <c r="U12" s="29">
        <v>296198</v>
      </c>
      <c r="V12" s="29">
        <v>2070</v>
      </c>
      <c r="W12" s="26">
        <v>2563</v>
      </c>
      <c r="X12" s="28">
        <f t="shared" si="1"/>
        <v>449290</v>
      </c>
    </row>
    <row r="13" spans="1:24" s="13" customFormat="1" ht="7.5" customHeight="1" x14ac:dyDescent="0.2">
      <c r="A13" s="9"/>
      <c r="B13" s="71"/>
      <c r="C13" s="74"/>
      <c r="D13" s="76" t="s">
        <v>30</v>
      </c>
      <c r="E13" s="77"/>
      <c r="F13" s="26">
        <v>5700</v>
      </c>
      <c r="G13" s="27">
        <v>0</v>
      </c>
      <c r="H13" s="28">
        <f t="shared" si="2"/>
        <v>5700</v>
      </c>
      <c r="I13" s="29">
        <v>10268</v>
      </c>
      <c r="J13" s="29">
        <v>68</v>
      </c>
      <c r="K13" s="26">
        <v>143</v>
      </c>
      <c r="L13" s="28">
        <f t="shared" si="3"/>
        <v>16036</v>
      </c>
      <c r="N13" s="71"/>
      <c r="O13" s="95"/>
      <c r="P13" s="96" t="s">
        <v>31</v>
      </c>
      <c r="Q13" s="30" t="s">
        <v>32</v>
      </c>
      <c r="R13" s="31">
        <v>125787</v>
      </c>
      <c r="S13" s="32">
        <v>20</v>
      </c>
      <c r="T13" s="28">
        <f t="shared" si="0"/>
        <v>125807</v>
      </c>
      <c r="U13" s="33">
        <v>247165</v>
      </c>
      <c r="V13" s="33">
        <v>1692</v>
      </c>
      <c r="W13" s="31">
        <v>2388</v>
      </c>
      <c r="X13" s="28">
        <f t="shared" si="1"/>
        <v>374664</v>
      </c>
    </row>
    <row r="14" spans="1:24" s="13" customFormat="1" ht="7.5" customHeight="1" x14ac:dyDescent="0.2">
      <c r="A14" s="9"/>
      <c r="B14" s="71"/>
      <c r="C14" s="75"/>
      <c r="D14" s="92" t="s">
        <v>10</v>
      </c>
      <c r="E14" s="93"/>
      <c r="F14" s="26">
        <f>SUM(F12:F13)</f>
        <v>21804</v>
      </c>
      <c r="G14" s="27">
        <f>SUM(G12:G13)</f>
        <v>1</v>
      </c>
      <c r="H14" s="28">
        <f t="shared" si="2"/>
        <v>21805</v>
      </c>
      <c r="I14" s="29">
        <f t="shared" ref="I14:K14" si="7">SUM(I12:I13)</f>
        <v>68782</v>
      </c>
      <c r="J14" s="29">
        <f t="shared" si="7"/>
        <v>358</v>
      </c>
      <c r="K14" s="26">
        <f t="shared" si="7"/>
        <v>821</v>
      </c>
      <c r="L14" s="28">
        <f t="shared" si="3"/>
        <v>90945</v>
      </c>
      <c r="N14" s="71"/>
      <c r="O14" s="95"/>
      <c r="P14" s="97"/>
      <c r="Q14" s="30" t="s">
        <v>33</v>
      </c>
      <c r="R14" s="31">
        <v>25824</v>
      </c>
      <c r="S14" s="32">
        <v>7</v>
      </c>
      <c r="T14" s="28">
        <f t="shared" si="0"/>
        <v>25831</v>
      </c>
      <c r="U14" s="33">
        <v>58720</v>
      </c>
      <c r="V14" s="33">
        <v>360</v>
      </c>
      <c r="W14" s="31">
        <v>496</v>
      </c>
      <c r="X14" s="28">
        <f t="shared" si="1"/>
        <v>84911</v>
      </c>
    </row>
    <row r="15" spans="1:24" s="13" customFormat="1" ht="7.5" customHeight="1" x14ac:dyDescent="0.2">
      <c r="A15" s="9"/>
      <c r="B15" s="71"/>
      <c r="C15" s="89" t="s">
        <v>34</v>
      </c>
      <c r="D15" s="90"/>
      <c r="E15" s="77"/>
      <c r="F15" s="26">
        <v>26878</v>
      </c>
      <c r="G15" s="27">
        <v>3</v>
      </c>
      <c r="H15" s="28">
        <f t="shared" si="2"/>
        <v>26881</v>
      </c>
      <c r="I15" s="29">
        <v>79930</v>
      </c>
      <c r="J15" s="29">
        <v>401</v>
      </c>
      <c r="K15" s="26">
        <v>1036</v>
      </c>
      <c r="L15" s="28">
        <f t="shared" si="3"/>
        <v>107212</v>
      </c>
      <c r="N15" s="71"/>
      <c r="O15" s="95"/>
      <c r="P15" s="97"/>
      <c r="Q15" s="30" t="s">
        <v>10</v>
      </c>
      <c r="R15" s="26">
        <f>SUM(R13:R14)</f>
        <v>151611</v>
      </c>
      <c r="S15" s="27">
        <f>SUM(S13:S14)</f>
        <v>27</v>
      </c>
      <c r="T15" s="28">
        <f t="shared" si="0"/>
        <v>151638</v>
      </c>
      <c r="U15" s="29">
        <f>SUM(U13:U14)</f>
        <v>305885</v>
      </c>
      <c r="V15" s="29">
        <f t="shared" ref="V15:W15" si="8">SUM(V13:V14)</f>
        <v>2052</v>
      </c>
      <c r="W15" s="26">
        <f t="shared" si="8"/>
        <v>2884</v>
      </c>
      <c r="X15" s="28">
        <f t="shared" si="1"/>
        <v>459575</v>
      </c>
    </row>
    <row r="16" spans="1:24" s="13" customFormat="1" ht="7.5" customHeight="1" x14ac:dyDescent="0.2">
      <c r="A16" s="9"/>
      <c r="B16" s="71"/>
      <c r="C16" s="73" t="s">
        <v>35</v>
      </c>
      <c r="D16" s="76" t="s">
        <v>36</v>
      </c>
      <c r="E16" s="77"/>
      <c r="F16" s="26">
        <v>22304</v>
      </c>
      <c r="G16" s="27">
        <v>2</v>
      </c>
      <c r="H16" s="28">
        <f t="shared" si="2"/>
        <v>22306</v>
      </c>
      <c r="I16" s="29">
        <v>59011</v>
      </c>
      <c r="J16" s="29">
        <v>363</v>
      </c>
      <c r="K16" s="26">
        <v>667</v>
      </c>
      <c r="L16" s="28">
        <f t="shared" si="3"/>
        <v>81680</v>
      </c>
      <c r="N16" s="72"/>
      <c r="O16" s="98" t="s">
        <v>37</v>
      </c>
      <c r="P16" s="99"/>
      <c r="Q16" s="100"/>
      <c r="R16" s="34">
        <f>SUM(R4,R11:R12,R15,R7:R8)</f>
        <v>673794</v>
      </c>
      <c r="S16" s="35">
        <f>SUM(S4,S11:S12,S15,S7:S8)</f>
        <v>89</v>
      </c>
      <c r="T16" s="36">
        <f t="shared" ref="T16" si="9">SUM(R16:S16)</f>
        <v>673883</v>
      </c>
      <c r="U16" s="34">
        <f t="shared" ref="U16:W16" si="10">SUM(U4,U11:U12,U15,U7:U8)</f>
        <v>1815134</v>
      </c>
      <c r="V16" s="34">
        <f t="shared" si="10"/>
        <v>10608</v>
      </c>
      <c r="W16" s="34">
        <f t="shared" si="10"/>
        <v>14576</v>
      </c>
      <c r="X16" s="36">
        <f t="shared" ref="X16" si="11">SUM(T16:V16)</f>
        <v>2499625</v>
      </c>
    </row>
    <row r="17" spans="1:24" s="13" customFormat="1" ht="7.5" customHeight="1" x14ac:dyDescent="0.2">
      <c r="A17" s="9"/>
      <c r="B17" s="71"/>
      <c r="C17" s="74"/>
      <c r="D17" s="76" t="s">
        <v>30</v>
      </c>
      <c r="E17" s="77"/>
      <c r="F17" s="26">
        <v>2801</v>
      </c>
      <c r="G17" s="27">
        <v>0</v>
      </c>
      <c r="H17" s="28">
        <f t="shared" si="2"/>
        <v>2801</v>
      </c>
      <c r="I17" s="29">
        <v>4256</v>
      </c>
      <c r="J17" s="29">
        <v>40</v>
      </c>
      <c r="K17" s="26">
        <v>56</v>
      </c>
      <c r="L17" s="28">
        <f t="shared" si="3"/>
        <v>7097</v>
      </c>
      <c r="N17" s="70" t="s">
        <v>38</v>
      </c>
      <c r="O17" s="86" t="s">
        <v>39</v>
      </c>
      <c r="P17" s="87"/>
      <c r="Q17" s="88"/>
      <c r="R17" s="26">
        <v>78650</v>
      </c>
      <c r="S17" s="27">
        <v>4</v>
      </c>
      <c r="T17" s="28">
        <f t="shared" ref="T17:T88" si="12">SUM(R17:S17)</f>
        <v>78654</v>
      </c>
      <c r="U17" s="29">
        <v>211525</v>
      </c>
      <c r="V17" s="29">
        <v>1176</v>
      </c>
      <c r="W17" s="26">
        <v>1395</v>
      </c>
      <c r="X17" s="28">
        <f t="shared" si="1"/>
        <v>291355</v>
      </c>
    </row>
    <row r="18" spans="1:24" s="13" customFormat="1" ht="7.5" customHeight="1" x14ac:dyDescent="0.2">
      <c r="A18" s="9"/>
      <c r="B18" s="71"/>
      <c r="C18" s="75"/>
      <c r="D18" s="92" t="s">
        <v>10</v>
      </c>
      <c r="E18" s="93"/>
      <c r="F18" s="26">
        <f>SUM(F16:F17)</f>
        <v>25105</v>
      </c>
      <c r="G18" s="27">
        <f>SUM(G16:G17)</f>
        <v>2</v>
      </c>
      <c r="H18" s="28">
        <f t="shared" si="2"/>
        <v>25107</v>
      </c>
      <c r="I18" s="29">
        <f t="shared" ref="I18:K18" si="13">SUM(I16:I17)</f>
        <v>63267</v>
      </c>
      <c r="J18" s="29">
        <f t="shared" si="13"/>
        <v>403</v>
      </c>
      <c r="K18" s="26">
        <f t="shared" si="13"/>
        <v>723</v>
      </c>
      <c r="L18" s="28">
        <f t="shared" si="3"/>
        <v>88777</v>
      </c>
      <c r="N18" s="71"/>
      <c r="O18" s="94" t="s">
        <v>40</v>
      </c>
      <c r="P18" s="76" t="s">
        <v>41</v>
      </c>
      <c r="Q18" s="77"/>
      <c r="R18" s="26">
        <v>150080</v>
      </c>
      <c r="S18" s="27">
        <v>27</v>
      </c>
      <c r="T18" s="28">
        <f t="shared" si="12"/>
        <v>150107</v>
      </c>
      <c r="U18" s="29">
        <v>478217</v>
      </c>
      <c r="V18" s="29">
        <v>2394</v>
      </c>
      <c r="W18" s="26">
        <v>4273</v>
      </c>
      <c r="X18" s="28">
        <f t="shared" si="1"/>
        <v>630718</v>
      </c>
    </row>
    <row r="19" spans="1:24" s="13" customFormat="1" ht="7.5" customHeight="1" x14ac:dyDescent="0.2">
      <c r="A19" s="9"/>
      <c r="B19" s="72"/>
      <c r="C19" s="98" t="s">
        <v>37</v>
      </c>
      <c r="D19" s="99"/>
      <c r="E19" s="100"/>
      <c r="F19" s="34">
        <f>SUM(F6:F8,F11,F14:F15,F18)</f>
        <v>264842</v>
      </c>
      <c r="G19" s="37">
        <f>SUM(G6:G8,G11,G14:G15,G18)</f>
        <v>24</v>
      </c>
      <c r="H19" s="36">
        <f t="shared" si="2"/>
        <v>264866</v>
      </c>
      <c r="I19" s="38">
        <f t="shared" ref="I19:K19" si="14">SUM(I6:I8,I11,I14:I15,I18)</f>
        <v>942405</v>
      </c>
      <c r="J19" s="38">
        <f t="shared" si="14"/>
        <v>6653</v>
      </c>
      <c r="K19" s="34">
        <f t="shared" si="14"/>
        <v>18964</v>
      </c>
      <c r="L19" s="36">
        <f t="shared" si="3"/>
        <v>1213924</v>
      </c>
      <c r="N19" s="71"/>
      <c r="O19" s="79"/>
      <c r="P19" s="76" t="s">
        <v>42</v>
      </c>
      <c r="Q19" s="77"/>
      <c r="R19" s="26">
        <v>22385</v>
      </c>
      <c r="S19" s="27">
        <v>5</v>
      </c>
      <c r="T19" s="28">
        <f t="shared" si="12"/>
        <v>22390</v>
      </c>
      <c r="U19" s="29">
        <v>39198</v>
      </c>
      <c r="V19" s="29">
        <v>285</v>
      </c>
      <c r="W19" s="26">
        <v>280</v>
      </c>
      <c r="X19" s="28">
        <f t="shared" si="1"/>
        <v>61873</v>
      </c>
    </row>
    <row r="20" spans="1:24" s="13" customFormat="1" ht="7.5" customHeight="1" x14ac:dyDescent="0.2">
      <c r="A20" s="9"/>
      <c r="B20" s="70" t="s">
        <v>43</v>
      </c>
      <c r="C20" s="78" t="s">
        <v>44</v>
      </c>
      <c r="D20" s="96" t="s">
        <v>45</v>
      </c>
      <c r="E20" s="30" t="s">
        <v>46</v>
      </c>
      <c r="F20" s="26">
        <v>65197</v>
      </c>
      <c r="G20" s="27">
        <v>3</v>
      </c>
      <c r="H20" s="28">
        <f t="shared" si="2"/>
        <v>65200</v>
      </c>
      <c r="I20" s="29">
        <v>160133</v>
      </c>
      <c r="J20" s="29">
        <v>1181</v>
      </c>
      <c r="K20" s="26">
        <v>1324</v>
      </c>
      <c r="L20" s="28">
        <f t="shared" si="3"/>
        <v>226514</v>
      </c>
      <c r="N20" s="71"/>
      <c r="O20" s="80"/>
      <c r="P20" s="76" t="s">
        <v>10</v>
      </c>
      <c r="Q20" s="77"/>
      <c r="R20" s="26">
        <f>SUM(R18:R19)</f>
        <v>172465</v>
      </c>
      <c r="S20" s="27">
        <f>SUM(S18:S19)</f>
        <v>32</v>
      </c>
      <c r="T20" s="28">
        <f t="shared" si="12"/>
        <v>172497</v>
      </c>
      <c r="U20" s="29">
        <f t="shared" ref="U20:W20" si="15">SUM(U18:U19)</f>
        <v>517415</v>
      </c>
      <c r="V20" s="29">
        <f t="shared" si="15"/>
        <v>2679</v>
      </c>
      <c r="W20" s="26">
        <f t="shared" si="15"/>
        <v>4553</v>
      </c>
      <c r="X20" s="28">
        <f t="shared" si="1"/>
        <v>692591</v>
      </c>
    </row>
    <row r="21" spans="1:24" s="13" customFormat="1" ht="7.5" customHeight="1" x14ac:dyDescent="0.2">
      <c r="A21" s="9"/>
      <c r="B21" s="71"/>
      <c r="C21" s="79"/>
      <c r="D21" s="97"/>
      <c r="E21" s="30" t="s">
        <v>47</v>
      </c>
      <c r="F21" s="26">
        <v>17482</v>
      </c>
      <c r="G21" s="27">
        <v>0</v>
      </c>
      <c r="H21" s="28">
        <f t="shared" si="2"/>
        <v>17482</v>
      </c>
      <c r="I21" s="29">
        <v>44509</v>
      </c>
      <c r="J21" s="29">
        <v>308</v>
      </c>
      <c r="K21" s="26">
        <v>327</v>
      </c>
      <c r="L21" s="28">
        <f t="shared" si="3"/>
        <v>62299</v>
      </c>
      <c r="N21" s="71"/>
      <c r="O21" s="94" t="s">
        <v>48</v>
      </c>
      <c r="P21" s="76" t="s">
        <v>49</v>
      </c>
      <c r="Q21" s="77"/>
      <c r="R21" s="26">
        <v>75660</v>
      </c>
      <c r="S21" s="27">
        <v>17</v>
      </c>
      <c r="T21" s="28">
        <f t="shared" si="12"/>
        <v>75677</v>
      </c>
      <c r="U21" s="29">
        <v>270806</v>
      </c>
      <c r="V21" s="29">
        <v>1239</v>
      </c>
      <c r="W21" s="26">
        <v>2402</v>
      </c>
      <c r="X21" s="28">
        <f t="shared" si="1"/>
        <v>347722</v>
      </c>
    </row>
    <row r="22" spans="1:24" s="13" customFormat="1" ht="7.5" customHeight="1" x14ac:dyDescent="0.2">
      <c r="A22" s="9"/>
      <c r="B22" s="71"/>
      <c r="C22" s="79"/>
      <c r="D22" s="97"/>
      <c r="E22" s="30" t="s">
        <v>10</v>
      </c>
      <c r="F22" s="26">
        <f>SUM(F20:F21)</f>
        <v>82679</v>
      </c>
      <c r="G22" s="27">
        <f>SUM(G20:G21)</f>
        <v>3</v>
      </c>
      <c r="H22" s="28">
        <f t="shared" si="2"/>
        <v>82682</v>
      </c>
      <c r="I22" s="29">
        <f t="shared" ref="I22:K22" si="16">SUM(I20:I21)</f>
        <v>204642</v>
      </c>
      <c r="J22" s="29">
        <f t="shared" si="16"/>
        <v>1489</v>
      </c>
      <c r="K22" s="26">
        <f t="shared" si="16"/>
        <v>1651</v>
      </c>
      <c r="L22" s="28">
        <f t="shared" si="3"/>
        <v>288813</v>
      </c>
      <c r="N22" s="71"/>
      <c r="O22" s="79"/>
      <c r="P22" s="76" t="s">
        <v>50</v>
      </c>
      <c r="Q22" s="77"/>
      <c r="R22" s="31">
        <v>102868</v>
      </c>
      <c r="S22" s="32">
        <v>18</v>
      </c>
      <c r="T22" s="39">
        <f t="shared" si="12"/>
        <v>102886</v>
      </c>
      <c r="U22" s="33">
        <v>369337</v>
      </c>
      <c r="V22" s="33">
        <v>1323</v>
      </c>
      <c r="W22" s="31">
        <v>3563</v>
      </c>
      <c r="X22" s="39">
        <f t="shared" si="1"/>
        <v>473546</v>
      </c>
    </row>
    <row r="23" spans="1:24" s="13" customFormat="1" ht="7.5" customHeight="1" x14ac:dyDescent="0.2">
      <c r="A23" s="9"/>
      <c r="B23" s="71"/>
      <c r="C23" s="80"/>
      <c r="D23" s="76" t="s">
        <v>51</v>
      </c>
      <c r="E23" s="77"/>
      <c r="F23" s="26">
        <v>50711</v>
      </c>
      <c r="G23" s="27">
        <v>0</v>
      </c>
      <c r="H23" s="28">
        <f t="shared" si="2"/>
        <v>50711</v>
      </c>
      <c r="I23" s="29">
        <v>119192</v>
      </c>
      <c r="J23" s="29">
        <v>845</v>
      </c>
      <c r="K23" s="26">
        <v>935</v>
      </c>
      <c r="L23" s="28">
        <f t="shared" si="3"/>
        <v>170748</v>
      </c>
      <c r="N23" s="71"/>
      <c r="O23" s="79"/>
      <c r="P23" s="83" t="s">
        <v>52</v>
      </c>
      <c r="Q23" s="30" t="s">
        <v>52</v>
      </c>
      <c r="R23" s="31">
        <v>17332</v>
      </c>
      <c r="S23" s="32">
        <v>1</v>
      </c>
      <c r="T23" s="39">
        <f t="shared" si="12"/>
        <v>17333</v>
      </c>
      <c r="U23" s="33">
        <v>61168</v>
      </c>
      <c r="V23" s="33">
        <v>341</v>
      </c>
      <c r="W23" s="31">
        <v>714</v>
      </c>
      <c r="X23" s="39">
        <f t="shared" si="1"/>
        <v>78842</v>
      </c>
    </row>
    <row r="24" spans="1:24" s="13" customFormat="1" ht="7.5" customHeight="1" x14ac:dyDescent="0.2">
      <c r="A24" s="9"/>
      <c r="B24" s="71"/>
      <c r="C24" s="95" t="s">
        <v>53</v>
      </c>
      <c r="D24" s="101" t="s">
        <v>54</v>
      </c>
      <c r="E24" s="102"/>
      <c r="F24" s="26">
        <v>74485</v>
      </c>
      <c r="G24" s="27">
        <v>7</v>
      </c>
      <c r="H24" s="28">
        <f t="shared" si="2"/>
        <v>74492</v>
      </c>
      <c r="I24" s="29">
        <v>146750</v>
      </c>
      <c r="J24" s="29">
        <v>993</v>
      </c>
      <c r="K24" s="26">
        <v>1196</v>
      </c>
      <c r="L24" s="28">
        <f t="shared" si="3"/>
        <v>222235</v>
      </c>
      <c r="N24" s="71"/>
      <c r="O24" s="79"/>
      <c r="P24" s="84"/>
      <c r="Q24" s="30" t="s">
        <v>55</v>
      </c>
      <c r="R24" s="31">
        <v>36795</v>
      </c>
      <c r="S24" s="32">
        <v>5</v>
      </c>
      <c r="T24" s="39">
        <f t="shared" si="12"/>
        <v>36800</v>
      </c>
      <c r="U24" s="33">
        <v>91833</v>
      </c>
      <c r="V24" s="33">
        <v>564</v>
      </c>
      <c r="W24" s="31">
        <v>769</v>
      </c>
      <c r="X24" s="39">
        <f t="shared" si="1"/>
        <v>129197</v>
      </c>
    </row>
    <row r="25" spans="1:24" s="13" customFormat="1" ht="7.5" customHeight="1" x14ac:dyDescent="0.2">
      <c r="A25" s="9"/>
      <c r="B25" s="71"/>
      <c r="C25" s="95"/>
      <c r="D25" s="76" t="s">
        <v>56</v>
      </c>
      <c r="E25" s="77"/>
      <c r="F25" s="26">
        <v>30986</v>
      </c>
      <c r="G25" s="27">
        <v>2</v>
      </c>
      <c r="H25" s="28">
        <f t="shared" si="2"/>
        <v>30988</v>
      </c>
      <c r="I25" s="29">
        <v>99425</v>
      </c>
      <c r="J25" s="29">
        <v>569</v>
      </c>
      <c r="K25" s="26">
        <v>1198</v>
      </c>
      <c r="L25" s="28">
        <f t="shared" si="3"/>
        <v>130982</v>
      </c>
      <c r="N25" s="71"/>
      <c r="O25" s="79"/>
      <c r="P25" s="84"/>
      <c r="Q25" s="30" t="s">
        <v>57</v>
      </c>
      <c r="R25" s="31">
        <v>42613</v>
      </c>
      <c r="S25" s="27">
        <v>10</v>
      </c>
      <c r="T25" s="28">
        <f t="shared" si="12"/>
        <v>42623</v>
      </c>
      <c r="U25" s="29">
        <v>144690</v>
      </c>
      <c r="V25" s="29">
        <v>687</v>
      </c>
      <c r="W25" s="26">
        <v>1100</v>
      </c>
      <c r="X25" s="28">
        <f t="shared" si="1"/>
        <v>188000</v>
      </c>
    </row>
    <row r="26" spans="1:24" s="13" customFormat="1" ht="7.5" customHeight="1" x14ac:dyDescent="0.2">
      <c r="A26" s="9"/>
      <c r="B26" s="71"/>
      <c r="C26" s="95"/>
      <c r="D26" s="76" t="s">
        <v>58</v>
      </c>
      <c r="E26" s="77"/>
      <c r="F26" s="26">
        <v>35155</v>
      </c>
      <c r="G26" s="27">
        <v>1</v>
      </c>
      <c r="H26" s="28">
        <f t="shared" si="2"/>
        <v>35156</v>
      </c>
      <c r="I26" s="29">
        <v>72577</v>
      </c>
      <c r="J26" s="29">
        <v>359</v>
      </c>
      <c r="K26" s="26">
        <v>435</v>
      </c>
      <c r="L26" s="28">
        <f t="shared" si="3"/>
        <v>108092</v>
      </c>
      <c r="N26" s="71"/>
      <c r="O26" s="80"/>
      <c r="P26" s="85"/>
      <c r="Q26" s="30" t="s">
        <v>10</v>
      </c>
      <c r="R26" s="26">
        <f>SUM(R23:R25)</f>
        <v>96740</v>
      </c>
      <c r="S26" s="27">
        <f>SUM(S23:S25)</f>
        <v>16</v>
      </c>
      <c r="T26" s="39">
        <f t="shared" si="12"/>
        <v>96756</v>
      </c>
      <c r="U26" s="29">
        <f t="shared" ref="U26:W26" si="17">SUM(U23:U25)</f>
        <v>297691</v>
      </c>
      <c r="V26" s="29">
        <f t="shared" si="17"/>
        <v>1592</v>
      </c>
      <c r="W26" s="26">
        <f t="shared" si="17"/>
        <v>2583</v>
      </c>
      <c r="X26" s="39">
        <f t="shared" si="1"/>
        <v>396039</v>
      </c>
    </row>
    <row r="27" spans="1:24" s="13" customFormat="1" ht="7.5" customHeight="1" x14ac:dyDescent="0.2">
      <c r="A27" s="9"/>
      <c r="B27" s="71"/>
      <c r="C27" s="95"/>
      <c r="D27" s="103" t="s">
        <v>10</v>
      </c>
      <c r="E27" s="104"/>
      <c r="F27" s="40">
        <f>SUM(F24:F26)</f>
        <v>140626</v>
      </c>
      <c r="G27" s="27">
        <f>SUM(G24:G26)</f>
        <v>10</v>
      </c>
      <c r="H27" s="28">
        <f t="shared" si="2"/>
        <v>140636</v>
      </c>
      <c r="I27" s="29">
        <f>SUM(I24:I26)</f>
        <v>318752</v>
      </c>
      <c r="J27" s="29">
        <f>SUM(J24:J26)</f>
        <v>1921</v>
      </c>
      <c r="K27" s="26">
        <f>SUM(K24:K26)</f>
        <v>2829</v>
      </c>
      <c r="L27" s="28">
        <f>SUM(H27:J27)</f>
        <v>461309</v>
      </c>
      <c r="N27" s="71"/>
      <c r="O27" s="94" t="s">
        <v>59</v>
      </c>
      <c r="P27" s="76" t="s">
        <v>60</v>
      </c>
      <c r="Q27" s="77"/>
      <c r="R27" s="26">
        <v>130308</v>
      </c>
      <c r="S27" s="27">
        <v>30</v>
      </c>
      <c r="T27" s="28">
        <f t="shared" si="12"/>
        <v>130338</v>
      </c>
      <c r="U27" s="29">
        <v>510188</v>
      </c>
      <c r="V27" s="29">
        <v>3523</v>
      </c>
      <c r="W27" s="26">
        <v>10805</v>
      </c>
      <c r="X27" s="39">
        <f t="shared" si="1"/>
        <v>644049</v>
      </c>
    </row>
    <row r="28" spans="1:24" s="13" customFormat="1" ht="7.5" customHeight="1" x14ac:dyDescent="0.2">
      <c r="A28" s="9"/>
      <c r="B28" s="71"/>
      <c r="C28" s="94" t="s">
        <v>61</v>
      </c>
      <c r="D28" s="76" t="s">
        <v>62</v>
      </c>
      <c r="E28" s="77"/>
      <c r="F28" s="26">
        <v>121444</v>
      </c>
      <c r="G28" s="27">
        <v>9</v>
      </c>
      <c r="H28" s="28">
        <f t="shared" si="2"/>
        <v>121453</v>
      </c>
      <c r="I28" s="29">
        <v>325917</v>
      </c>
      <c r="J28" s="29">
        <v>2570</v>
      </c>
      <c r="K28" s="26">
        <v>2753</v>
      </c>
      <c r="L28" s="28">
        <f t="shared" si="3"/>
        <v>449940</v>
      </c>
      <c r="N28" s="71"/>
      <c r="O28" s="79"/>
      <c r="P28" s="76" t="s">
        <v>63</v>
      </c>
      <c r="Q28" s="77"/>
      <c r="R28" s="26">
        <v>66199</v>
      </c>
      <c r="S28" s="27">
        <v>9</v>
      </c>
      <c r="T28" s="28">
        <f t="shared" si="12"/>
        <v>66208</v>
      </c>
      <c r="U28" s="29">
        <v>186469</v>
      </c>
      <c r="V28" s="29">
        <v>757</v>
      </c>
      <c r="W28" s="26">
        <v>1764</v>
      </c>
      <c r="X28" s="39">
        <f t="shared" si="1"/>
        <v>253434</v>
      </c>
    </row>
    <row r="29" spans="1:24" s="13" customFormat="1" ht="7.5" customHeight="1" x14ac:dyDescent="0.2">
      <c r="A29" s="9"/>
      <c r="B29" s="71"/>
      <c r="C29" s="79"/>
      <c r="D29" s="76" t="s">
        <v>64</v>
      </c>
      <c r="E29" s="77"/>
      <c r="F29" s="26">
        <v>33875</v>
      </c>
      <c r="G29" s="27">
        <v>3</v>
      </c>
      <c r="H29" s="28">
        <f t="shared" si="2"/>
        <v>33878</v>
      </c>
      <c r="I29" s="29">
        <v>158587</v>
      </c>
      <c r="J29" s="29">
        <v>955</v>
      </c>
      <c r="K29" s="26">
        <v>3304</v>
      </c>
      <c r="L29" s="28">
        <f t="shared" si="3"/>
        <v>193420</v>
      </c>
      <c r="N29" s="71"/>
      <c r="O29" s="79"/>
      <c r="P29" s="83" t="s">
        <v>65</v>
      </c>
      <c r="Q29" s="30" t="s">
        <v>65</v>
      </c>
      <c r="R29" s="26">
        <v>46414</v>
      </c>
      <c r="S29" s="27">
        <v>9</v>
      </c>
      <c r="T29" s="28">
        <f t="shared" si="12"/>
        <v>46423</v>
      </c>
      <c r="U29" s="29">
        <v>168128</v>
      </c>
      <c r="V29" s="29">
        <v>788</v>
      </c>
      <c r="W29" s="26">
        <v>2421</v>
      </c>
      <c r="X29" s="39">
        <f t="shared" si="1"/>
        <v>215339</v>
      </c>
    </row>
    <row r="30" spans="1:24" s="13" customFormat="1" ht="7.5" customHeight="1" x14ac:dyDescent="0.2">
      <c r="A30" s="9"/>
      <c r="B30" s="71"/>
      <c r="C30" s="80"/>
      <c r="D30" s="76" t="s">
        <v>10</v>
      </c>
      <c r="E30" s="77"/>
      <c r="F30" s="40">
        <f>SUM(F28:F29)</f>
        <v>155319</v>
      </c>
      <c r="G30" s="27">
        <f>SUM(G28:G29)</f>
        <v>12</v>
      </c>
      <c r="H30" s="28">
        <f t="shared" si="2"/>
        <v>155331</v>
      </c>
      <c r="I30" s="26">
        <f>SUM(I28:I29)</f>
        <v>484504</v>
      </c>
      <c r="J30" s="26">
        <f>SUM(J28:J29)</f>
        <v>3525</v>
      </c>
      <c r="K30" s="26">
        <f>SUM(K28:K29)</f>
        <v>6057</v>
      </c>
      <c r="L30" s="28">
        <f t="shared" si="3"/>
        <v>643360</v>
      </c>
      <c r="N30" s="71"/>
      <c r="O30" s="79"/>
      <c r="P30" s="84"/>
      <c r="Q30" s="30" t="s">
        <v>66</v>
      </c>
      <c r="R30" s="26">
        <v>23550</v>
      </c>
      <c r="S30" s="27">
        <v>5</v>
      </c>
      <c r="T30" s="28">
        <f t="shared" si="12"/>
        <v>23555</v>
      </c>
      <c r="U30" s="29">
        <v>93068</v>
      </c>
      <c r="V30" s="29">
        <v>382</v>
      </c>
      <c r="W30" s="26">
        <v>1240</v>
      </c>
      <c r="X30" s="39">
        <f t="shared" si="1"/>
        <v>117005</v>
      </c>
    </row>
    <row r="31" spans="1:24" s="13" customFormat="1" ht="7.5" customHeight="1" x14ac:dyDescent="0.2">
      <c r="A31" s="9"/>
      <c r="B31" s="71"/>
      <c r="C31" s="89" t="s">
        <v>67</v>
      </c>
      <c r="D31" s="90"/>
      <c r="E31" s="77"/>
      <c r="F31" s="26">
        <v>117839</v>
      </c>
      <c r="G31" s="27">
        <v>6</v>
      </c>
      <c r="H31" s="28">
        <f t="shared" si="2"/>
        <v>117845</v>
      </c>
      <c r="I31" s="29">
        <v>249749</v>
      </c>
      <c r="J31" s="29">
        <v>1920</v>
      </c>
      <c r="K31" s="26">
        <v>2048</v>
      </c>
      <c r="L31" s="28">
        <f t="shared" si="3"/>
        <v>369514</v>
      </c>
      <c r="N31" s="71"/>
      <c r="O31" s="79"/>
      <c r="P31" s="84"/>
      <c r="Q31" s="30" t="s">
        <v>68</v>
      </c>
      <c r="R31" s="40">
        <v>25471</v>
      </c>
      <c r="S31" s="27">
        <v>12</v>
      </c>
      <c r="T31" s="28">
        <f t="shared" si="12"/>
        <v>25483</v>
      </c>
      <c r="U31" s="26">
        <v>84227</v>
      </c>
      <c r="V31" s="26">
        <v>444</v>
      </c>
      <c r="W31" s="26">
        <v>1067</v>
      </c>
      <c r="X31" s="28">
        <f t="shared" si="1"/>
        <v>110154</v>
      </c>
    </row>
    <row r="32" spans="1:24" s="13" customFormat="1" ht="7.5" customHeight="1" x14ac:dyDescent="0.2">
      <c r="A32" s="9"/>
      <c r="B32" s="71"/>
      <c r="C32" s="94" t="s">
        <v>69</v>
      </c>
      <c r="D32" s="76" t="s">
        <v>70</v>
      </c>
      <c r="E32" s="77"/>
      <c r="F32" s="26">
        <v>90748</v>
      </c>
      <c r="G32" s="27">
        <v>7</v>
      </c>
      <c r="H32" s="28">
        <f t="shared" si="2"/>
        <v>90755</v>
      </c>
      <c r="I32" s="29">
        <v>212201</v>
      </c>
      <c r="J32" s="29">
        <v>1562</v>
      </c>
      <c r="K32" s="26">
        <v>1603</v>
      </c>
      <c r="L32" s="28">
        <f t="shared" si="3"/>
        <v>304518</v>
      </c>
      <c r="N32" s="71"/>
      <c r="O32" s="79"/>
      <c r="P32" s="85"/>
      <c r="Q32" s="30" t="s">
        <v>10</v>
      </c>
      <c r="R32" s="26">
        <f>SUM(R29:R31)</f>
        <v>95435</v>
      </c>
      <c r="S32" s="27">
        <f>SUM(S29:S31)</f>
        <v>26</v>
      </c>
      <c r="T32" s="28">
        <f t="shared" si="12"/>
        <v>95461</v>
      </c>
      <c r="U32" s="29">
        <f t="shared" ref="U32:W32" si="18">SUM(U29:U31)</f>
        <v>345423</v>
      </c>
      <c r="V32" s="29">
        <f t="shared" si="18"/>
        <v>1614</v>
      </c>
      <c r="W32" s="26">
        <f t="shared" si="18"/>
        <v>4728</v>
      </c>
      <c r="X32" s="39">
        <f t="shared" si="1"/>
        <v>442498</v>
      </c>
    </row>
    <row r="33" spans="1:24" s="13" customFormat="1" ht="7.5" customHeight="1" x14ac:dyDescent="0.2">
      <c r="A33" s="41"/>
      <c r="B33" s="71"/>
      <c r="C33" s="80"/>
      <c r="D33" s="76" t="s">
        <v>71</v>
      </c>
      <c r="E33" s="77"/>
      <c r="F33" s="26">
        <v>32050</v>
      </c>
      <c r="G33" s="27">
        <v>2</v>
      </c>
      <c r="H33" s="28">
        <f t="shared" si="2"/>
        <v>32052</v>
      </c>
      <c r="I33" s="29">
        <v>75262</v>
      </c>
      <c r="J33" s="29">
        <v>699</v>
      </c>
      <c r="K33" s="26">
        <v>423</v>
      </c>
      <c r="L33" s="28">
        <f t="shared" si="3"/>
        <v>108013</v>
      </c>
      <c r="N33" s="71"/>
      <c r="O33" s="79"/>
      <c r="P33" s="83" t="s">
        <v>72</v>
      </c>
      <c r="Q33" s="30" t="s">
        <v>73</v>
      </c>
      <c r="R33" s="26">
        <v>42683</v>
      </c>
      <c r="S33" s="27">
        <v>10</v>
      </c>
      <c r="T33" s="28">
        <f t="shared" si="12"/>
        <v>42693</v>
      </c>
      <c r="U33" s="29">
        <v>191656</v>
      </c>
      <c r="V33" s="29">
        <v>993</v>
      </c>
      <c r="W33" s="26">
        <v>2907</v>
      </c>
      <c r="X33" s="39">
        <f t="shared" si="1"/>
        <v>235342</v>
      </c>
    </row>
    <row r="34" spans="1:24" s="13" customFormat="1" ht="7.5" customHeight="1" x14ac:dyDescent="0.2">
      <c r="A34" s="42"/>
      <c r="B34" s="71"/>
      <c r="C34" s="94" t="s">
        <v>74</v>
      </c>
      <c r="D34" s="83" t="s">
        <v>75</v>
      </c>
      <c r="E34" s="30" t="s">
        <v>75</v>
      </c>
      <c r="F34" s="26">
        <v>81351</v>
      </c>
      <c r="G34" s="27">
        <v>4</v>
      </c>
      <c r="H34" s="28">
        <f t="shared" si="2"/>
        <v>81355</v>
      </c>
      <c r="I34" s="29">
        <v>193197</v>
      </c>
      <c r="J34" s="29">
        <v>1221</v>
      </c>
      <c r="K34" s="26">
        <v>1340</v>
      </c>
      <c r="L34" s="28">
        <f t="shared" si="3"/>
        <v>275773</v>
      </c>
      <c r="N34" s="71"/>
      <c r="O34" s="79"/>
      <c r="P34" s="84"/>
      <c r="Q34" s="30" t="s">
        <v>76</v>
      </c>
      <c r="R34" s="26">
        <v>14223</v>
      </c>
      <c r="S34" s="27">
        <v>6</v>
      </c>
      <c r="T34" s="28">
        <f t="shared" si="12"/>
        <v>14229</v>
      </c>
      <c r="U34" s="29">
        <v>81229</v>
      </c>
      <c r="V34" s="29">
        <v>515</v>
      </c>
      <c r="W34" s="26">
        <v>1106</v>
      </c>
      <c r="X34" s="39">
        <f t="shared" si="1"/>
        <v>95973</v>
      </c>
    </row>
    <row r="35" spans="1:24" s="13" customFormat="1" ht="7.5" customHeight="1" x14ac:dyDescent="0.2">
      <c r="A35" s="42"/>
      <c r="B35" s="71"/>
      <c r="C35" s="79"/>
      <c r="D35" s="84"/>
      <c r="E35" s="30" t="s">
        <v>77</v>
      </c>
      <c r="F35" s="26">
        <v>34243</v>
      </c>
      <c r="G35" s="27">
        <v>2</v>
      </c>
      <c r="H35" s="28">
        <f t="shared" si="2"/>
        <v>34245</v>
      </c>
      <c r="I35" s="29">
        <v>61403</v>
      </c>
      <c r="J35" s="29">
        <v>787</v>
      </c>
      <c r="K35" s="26">
        <v>576</v>
      </c>
      <c r="L35" s="28">
        <f t="shared" si="3"/>
        <v>96435</v>
      </c>
      <c r="N35" s="71"/>
      <c r="O35" s="79"/>
      <c r="P35" s="84"/>
      <c r="Q35" s="30" t="s">
        <v>78</v>
      </c>
      <c r="R35" s="26">
        <v>10789</v>
      </c>
      <c r="S35" s="27">
        <v>3</v>
      </c>
      <c r="T35" s="28">
        <f t="shared" si="12"/>
        <v>10792</v>
      </c>
      <c r="U35" s="29">
        <v>56139</v>
      </c>
      <c r="V35" s="29">
        <v>258</v>
      </c>
      <c r="W35" s="26">
        <v>701</v>
      </c>
      <c r="X35" s="28">
        <f t="shared" si="1"/>
        <v>67189</v>
      </c>
    </row>
    <row r="36" spans="1:24" s="13" customFormat="1" ht="7.5" customHeight="1" x14ac:dyDescent="0.2">
      <c r="A36" s="42"/>
      <c r="B36" s="71"/>
      <c r="C36" s="79"/>
      <c r="D36" s="84"/>
      <c r="E36" s="30" t="s">
        <v>79</v>
      </c>
      <c r="F36" s="26">
        <v>22473</v>
      </c>
      <c r="G36" s="27">
        <v>0</v>
      </c>
      <c r="H36" s="28">
        <f t="shared" si="2"/>
        <v>22473</v>
      </c>
      <c r="I36" s="29">
        <v>75576</v>
      </c>
      <c r="J36" s="29">
        <v>508</v>
      </c>
      <c r="K36" s="26">
        <v>961</v>
      </c>
      <c r="L36" s="28">
        <f t="shared" si="3"/>
        <v>98557</v>
      </c>
      <c r="N36" s="71"/>
      <c r="O36" s="80"/>
      <c r="P36" s="85"/>
      <c r="Q36" s="30" t="s">
        <v>10</v>
      </c>
      <c r="R36" s="26">
        <f>SUM(R33:R35)</f>
        <v>67695</v>
      </c>
      <c r="S36" s="27">
        <f>SUM(S33:S35)</f>
        <v>19</v>
      </c>
      <c r="T36" s="28">
        <f t="shared" si="12"/>
        <v>67714</v>
      </c>
      <c r="U36" s="29">
        <f t="shared" ref="U36:W36" si="19">SUM(U33:U35)</f>
        <v>329024</v>
      </c>
      <c r="V36" s="29">
        <f t="shared" si="19"/>
        <v>1766</v>
      </c>
      <c r="W36" s="26">
        <f t="shared" si="19"/>
        <v>4714</v>
      </c>
      <c r="X36" s="39">
        <f t="shared" si="1"/>
        <v>398504</v>
      </c>
    </row>
    <row r="37" spans="1:24" s="13" customFormat="1" ht="7.5" customHeight="1" x14ac:dyDescent="0.2">
      <c r="A37" s="42"/>
      <c r="B37" s="71"/>
      <c r="C37" s="79"/>
      <c r="D37" s="84"/>
      <c r="E37" s="30" t="s">
        <v>80</v>
      </c>
      <c r="F37" s="40">
        <v>12075</v>
      </c>
      <c r="G37" s="27">
        <v>0</v>
      </c>
      <c r="H37" s="28">
        <f t="shared" si="2"/>
        <v>12075</v>
      </c>
      <c r="I37" s="40">
        <v>27801</v>
      </c>
      <c r="J37" s="40">
        <v>202</v>
      </c>
      <c r="K37" s="26">
        <v>232</v>
      </c>
      <c r="L37" s="28">
        <f t="shared" si="3"/>
        <v>40078</v>
      </c>
      <c r="N37" s="71"/>
      <c r="O37" s="94" t="s">
        <v>81</v>
      </c>
      <c r="P37" s="76" t="s">
        <v>82</v>
      </c>
      <c r="Q37" s="77"/>
      <c r="R37" s="26">
        <v>100853</v>
      </c>
      <c r="S37" s="27">
        <v>8</v>
      </c>
      <c r="T37" s="28">
        <f t="shared" ref="T37:T39" si="20">SUM(R37:S37)</f>
        <v>100861</v>
      </c>
      <c r="U37" s="29">
        <v>271597</v>
      </c>
      <c r="V37" s="29">
        <v>1932</v>
      </c>
      <c r="W37" s="26">
        <v>2354</v>
      </c>
      <c r="X37" s="39">
        <f t="shared" si="1"/>
        <v>374390</v>
      </c>
    </row>
    <row r="38" spans="1:24" s="13" customFormat="1" ht="7.5" customHeight="1" x14ac:dyDescent="0.2">
      <c r="A38" s="42"/>
      <c r="B38" s="71"/>
      <c r="C38" s="79"/>
      <c r="D38" s="85"/>
      <c r="E38" s="30" t="s">
        <v>10</v>
      </c>
      <c r="F38" s="40">
        <f>SUM(F34:F37)</f>
        <v>150142</v>
      </c>
      <c r="G38" s="27">
        <f>SUM(G34:G37)</f>
        <v>6</v>
      </c>
      <c r="H38" s="28">
        <f t="shared" si="2"/>
        <v>150148</v>
      </c>
      <c r="I38" s="26">
        <f>SUM(I34:I37)</f>
        <v>357977</v>
      </c>
      <c r="J38" s="26">
        <f>SUM(J34:J37)</f>
        <v>2718</v>
      </c>
      <c r="K38" s="26">
        <f>SUM(K34:K37)</f>
        <v>3109</v>
      </c>
      <c r="L38" s="28">
        <f t="shared" si="3"/>
        <v>510843</v>
      </c>
      <c r="N38" s="71"/>
      <c r="O38" s="79"/>
      <c r="P38" s="76" t="s">
        <v>83</v>
      </c>
      <c r="Q38" s="77"/>
      <c r="R38" s="26">
        <v>23467</v>
      </c>
      <c r="S38" s="27">
        <v>5</v>
      </c>
      <c r="T38" s="28">
        <f t="shared" si="20"/>
        <v>23472</v>
      </c>
      <c r="U38" s="29">
        <v>71822</v>
      </c>
      <c r="V38" s="29">
        <v>337</v>
      </c>
      <c r="W38" s="26">
        <v>780</v>
      </c>
      <c r="X38" s="39">
        <f t="shared" si="1"/>
        <v>95631</v>
      </c>
    </row>
    <row r="39" spans="1:24" s="13" customFormat="1" ht="7.5" customHeight="1" x14ac:dyDescent="0.2">
      <c r="A39" s="42"/>
      <c r="B39" s="71"/>
      <c r="C39" s="80"/>
      <c r="D39" s="76" t="s">
        <v>84</v>
      </c>
      <c r="E39" s="77"/>
      <c r="F39" s="26">
        <v>45098</v>
      </c>
      <c r="G39" s="27">
        <v>2</v>
      </c>
      <c r="H39" s="28">
        <f t="shared" si="2"/>
        <v>45100</v>
      </c>
      <c r="I39" s="29">
        <v>110898</v>
      </c>
      <c r="J39" s="29">
        <v>651</v>
      </c>
      <c r="K39" s="26">
        <v>821</v>
      </c>
      <c r="L39" s="28">
        <f t="shared" si="3"/>
        <v>156649</v>
      </c>
      <c r="N39" s="71"/>
      <c r="O39" s="79"/>
      <c r="P39" s="76" t="s">
        <v>85</v>
      </c>
      <c r="Q39" s="77"/>
      <c r="R39" s="26">
        <v>28298</v>
      </c>
      <c r="S39" s="27">
        <v>0</v>
      </c>
      <c r="T39" s="28">
        <f t="shared" si="20"/>
        <v>28298</v>
      </c>
      <c r="U39" s="29">
        <v>71279</v>
      </c>
      <c r="V39" s="29">
        <v>591</v>
      </c>
      <c r="W39" s="26">
        <v>389</v>
      </c>
      <c r="X39" s="39">
        <f t="shared" si="1"/>
        <v>100168</v>
      </c>
    </row>
    <row r="40" spans="1:24" s="13" customFormat="1" ht="7.5" customHeight="1" x14ac:dyDescent="0.2">
      <c r="A40" s="42"/>
      <c r="B40" s="72"/>
      <c r="C40" s="98" t="s">
        <v>37</v>
      </c>
      <c r="D40" s="99"/>
      <c r="E40" s="100"/>
      <c r="F40" s="43">
        <f>SUM(F22:F23,F27,F30:F33,F38:F39)</f>
        <v>865212</v>
      </c>
      <c r="G40" s="37">
        <f>SUM(G22:G23,G27,G30:G33,G38:G39)</f>
        <v>48</v>
      </c>
      <c r="H40" s="36">
        <f t="shared" si="2"/>
        <v>865260</v>
      </c>
      <c r="I40" s="34">
        <f t="shared" ref="I40:K40" si="21">SUM(I22:I23,I27,I30:I33,I38:I39)</f>
        <v>2133177</v>
      </c>
      <c r="J40" s="34">
        <f t="shared" si="21"/>
        <v>15330</v>
      </c>
      <c r="K40" s="34">
        <f t="shared" si="21"/>
        <v>19476</v>
      </c>
      <c r="L40" s="44">
        <f t="shared" si="3"/>
        <v>3013767</v>
      </c>
      <c r="N40" s="71"/>
      <c r="O40" s="79"/>
      <c r="P40" s="76" t="s">
        <v>86</v>
      </c>
      <c r="Q40" s="77"/>
      <c r="R40" s="31">
        <v>22753</v>
      </c>
      <c r="S40" s="32">
        <v>13</v>
      </c>
      <c r="T40" s="28">
        <f t="shared" si="12"/>
        <v>22766</v>
      </c>
      <c r="U40" s="33">
        <v>76217</v>
      </c>
      <c r="V40" s="33">
        <v>530</v>
      </c>
      <c r="W40" s="31">
        <v>981</v>
      </c>
      <c r="X40" s="39">
        <f t="shared" si="1"/>
        <v>99513</v>
      </c>
    </row>
    <row r="41" spans="1:24" s="13" customFormat="1" ht="7.5" customHeight="1" x14ac:dyDescent="0.2">
      <c r="A41" s="42"/>
      <c r="B41" s="70" t="s">
        <v>87</v>
      </c>
      <c r="C41" s="78" t="s">
        <v>88</v>
      </c>
      <c r="D41" s="105" t="s">
        <v>89</v>
      </c>
      <c r="E41" s="88"/>
      <c r="F41" s="26">
        <v>133635</v>
      </c>
      <c r="G41" s="27">
        <v>10</v>
      </c>
      <c r="H41" s="28">
        <f t="shared" si="2"/>
        <v>133645</v>
      </c>
      <c r="I41" s="29">
        <v>334599</v>
      </c>
      <c r="J41" s="29">
        <v>1698</v>
      </c>
      <c r="K41" s="26">
        <v>2957</v>
      </c>
      <c r="L41" s="28">
        <f t="shared" si="3"/>
        <v>469942</v>
      </c>
      <c r="N41" s="71"/>
      <c r="O41" s="80"/>
      <c r="P41" s="76" t="s">
        <v>10</v>
      </c>
      <c r="Q41" s="77"/>
      <c r="R41" s="26">
        <f>SUM(R37:R40)</f>
        <v>175371</v>
      </c>
      <c r="S41" s="27">
        <f>SUM(S37:S40)</f>
        <v>26</v>
      </c>
      <c r="T41" s="28">
        <f t="shared" si="12"/>
        <v>175397</v>
      </c>
      <c r="U41" s="29">
        <f t="shared" ref="U41:W41" si="22">SUM(U37:U40)</f>
        <v>490915</v>
      </c>
      <c r="V41" s="29">
        <f t="shared" si="22"/>
        <v>3390</v>
      </c>
      <c r="W41" s="26">
        <f t="shared" si="22"/>
        <v>4504</v>
      </c>
      <c r="X41" s="28">
        <f t="shared" si="1"/>
        <v>669702</v>
      </c>
    </row>
    <row r="42" spans="1:24" s="13" customFormat="1" ht="7.5" customHeight="1" x14ac:dyDescent="0.2">
      <c r="A42" s="42"/>
      <c r="B42" s="71"/>
      <c r="C42" s="79"/>
      <c r="D42" s="83" t="s">
        <v>90</v>
      </c>
      <c r="E42" s="30" t="s">
        <v>91</v>
      </c>
      <c r="F42" s="26">
        <v>53446</v>
      </c>
      <c r="G42" s="27">
        <v>5</v>
      </c>
      <c r="H42" s="28">
        <f t="shared" si="2"/>
        <v>53451</v>
      </c>
      <c r="I42" s="29">
        <v>155840</v>
      </c>
      <c r="J42" s="29">
        <v>814</v>
      </c>
      <c r="K42" s="26">
        <v>1933</v>
      </c>
      <c r="L42" s="28">
        <f t="shared" si="3"/>
        <v>210105</v>
      </c>
      <c r="N42" s="72"/>
      <c r="O42" s="98" t="s">
        <v>37</v>
      </c>
      <c r="P42" s="99"/>
      <c r="Q42" s="100"/>
      <c r="R42" s="34">
        <f>SUM(R17,R20:R22,R26:R28,R32,R36,R41)</f>
        <v>1061391</v>
      </c>
      <c r="S42" s="35">
        <f>SUM(S17,S20:S22,S26:S28,S32,S36,S41)</f>
        <v>197</v>
      </c>
      <c r="T42" s="36">
        <f t="shared" si="12"/>
        <v>1061588</v>
      </c>
      <c r="U42" s="34">
        <f t="shared" ref="U42:W42" si="23">SUM(U17,U20:U22,U26:U28,U32,U36,U41)</f>
        <v>3528793</v>
      </c>
      <c r="V42" s="34">
        <f t="shared" si="23"/>
        <v>19059</v>
      </c>
      <c r="W42" s="34">
        <f t="shared" si="23"/>
        <v>41011</v>
      </c>
      <c r="X42" s="36">
        <f t="shared" si="1"/>
        <v>4609440</v>
      </c>
    </row>
    <row r="43" spans="1:24" s="13" customFormat="1" ht="7.5" customHeight="1" x14ac:dyDescent="0.2">
      <c r="A43" s="42"/>
      <c r="B43" s="71"/>
      <c r="C43" s="79"/>
      <c r="D43" s="84"/>
      <c r="E43" s="30" t="s">
        <v>92</v>
      </c>
      <c r="F43" s="26">
        <v>83456</v>
      </c>
      <c r="G43" s="27">
        <v>6</v>
      </c>
      <c r="H43" s="28">
        <f t="shared" si="2"/>
        <v>83462</v>
      </c>
      <c r="I43" s="29">
        <v>215589</v>
      </c>
      <c r="J43" s="29">
        <v>942</v>
      </c>
      <c r="K43" s="26">
        <v>2202</v>
      </c>
      <c r="L43" s="28">
        <f t="shared" si="3"/>
        <v>299993</v>
      </c>
      <c r="N43" s="70" t="s">
        <v>93</v>
      </c>
      <c r="O43" s="86" t="s">
        <v>94</v>
      </c>
      <c r="P43" s="87"/>
      <c r="Q43" s="88"/>
      <c r="R43" s="26">
        <v>115923</v>
      </c>
      <c r="S43" s="27">
        <v>14</v>
      </c>
      <c r="T43" s="28">
        <f t="shared" si="12"/>
        <v>115937</v>
      </c>
      <c r="U43" s="29">
        <v>360241</v>
      </c>
      <c r="V43" s="29">
        <v>2356</v>
      </c>
      <c r="W43" s="26">
        <v>3724</v>
      </c>
      <c r="X43" s="28">
        <f t="shared" si="1"/>
        <v>478534</v>
      </c>
    </row>
    <row r="44" spans="1:24" s="13" customFormat="1" ht="7.5" customHeight="1" x14ac:dyDescent="0.2">
      <c r="A44" s="42"/>
      <c r="B44" s="71"/>
      <c r="C44" s="80"/>
      <c r="D44" s="85"/>
      <c r="E44" s="30" t="s">
        <v>10</v>
      </c>
      <c r="F44" s="40">
        <f>SUM(F42:F43)</f>
        <v>136902</v>
      </c>
      <c r="G44" s="27">
        <f>SUM(G42:G43)</f>
        <v>11</v>
      </c>
      <c r="H44" s="28">
        <f t="shared" si="2"/>
        <v>136913</v>
      </c>
      <c r="I44" s="26">
        <f>SUM(I42:I43)</f>
        <v>371429</v>
      </c>
      <c r="J44" s="26">
        <f>SUM(J42:J43)</f>
        <v>1756</v>
      </c>
      <c r="K44" s="26">
        <f>SUM(K42:K43)</f>
        <v>4135</v>
      </c>
      <c r="L44" s="28">
        <f t="shared" si="3"/>
        <v>510098</v>
      </c>
      <c r="N44" s="71"/>
      <c r="O44" s="89" t="s">
        <v>95</v>
      </c>
      <c r="P44" s="90"/>
      <c r="Q44" s="77"/>
      <c r="R44" s="26">
        <v>146457</v>
      </c>
      <c r="S44" s="27">
        <v>27</v>
      </c>
      <c r="T44" s="28">
        <f t="shared" si="12"/>
        <v>146484</v>
      </c>
      <c r="U44" s="29">
        <v>374371</v>
      </c>
      <c r="V44" s="29">
        <v>3698</v>
      </c>
      <c r="W44" s="26">
        <v>7635</v>
      </c>
      <c r="X44" s="28">
        <f t="shared" si="1"/>
        <v>524553</v>
      </c>
    </row>
    <row r="45" spans="1:24" s="13" customFormat="1" ht="7.5" customHeight="1" x14ac:dyDescent="0.2">
      <c r="A45" s="42"/>
      <c r="B45" s="71"/>
      <c r="C45" s="95" t="s">
        <v>96</v>
      </c>
      <c r="D45" s="96" t="s">
        <v>96</v>
      </c>
      <c r="E45" s="30" t="s">
        <v>97</v>
      </c>
      <c r="F45" s="26">
        <v>93034</v>
      </c>
      <c r="G45" s="27">
        <v>20</v>
      </c>
      <c r="H45" s="28">
        <f t="shared" si="2"/>
        <v>93054</v>
      </c>
      <c r="I45" s="29">
        <v>259932</v>
      </c>
      <c r="J45" s="29">
        <v>1388</v>
      </c>
      <c r="K45" s="26">
        <v>2493</v>
      </c>
      <c r="L45" s="28">
        <f t="shared" si="3"/>
        <v>354374</v>
      </c>
      <c r="N45" s="71"/>
      <c r="O45" s="94" t="s">
        <v>98</v>
      </c>
      <c r="P45" s="76" t="s">
        <v>99</v>
      </c>
      <c r="Q45" s="77"/>
      <c r="R45" s="45">
        <v>84475</v>
      </c>
      <c r="S45" s="46">
        <v>16</v>
      </c>
      <c r="T45" s="47">
        <f t="shared" si="12"/>
        <v>84491</v>
      </c>
      <c r="U45" s="48">
        <v>137546</v>
      </c>
      <c r="V45" s="48">
        <v>3186</v>
      </c>
      <c r="W45" s="45">
        <v>10141</v>
      </c>
      <c r="X45" s="47">
        <f t="shared" si="1"/>
        <v>225223</v>
      </c>
    </row>
    <row r="46" spans="1:24" s="13" customFormat="1" ht="7.5" customHeight="1" x14ac:dyDescent="0.2">
      <c r="A46" s="42"/>
      <c r="B46" s="71"/>
      <c r="C46" s="95"/>
      <c r="D46" s="96"/>
      <c r="E46" s="30" t="s">
        <v>100</v>
      </c>
      <c r="F46" s="26">
        <v>24879</v>
      </c>
      <c r="G46" s="27">
        <v>5</v>
      </c>
      <c r="H46" s="28">
        <f t="shared" si="2"/>
        <v>24884</v>
      </c>
      <c r="I46" s="29">
        <v>59084</v>
      </c>
      <c r="J46" s="29">
        <v>315</v>
      </c>
      <c r="K46" s="26">
        <v>378</v>
      </c>
      <c r="L46" s="28">
        <f t="shared" si="3"/>
        <v>84283</v>
      </c>
      <c r="N46" s="71"/>
      <c r="O46" s="79"/>
      <c r="P46" s="76" t="s">
        <v>101</v>
      </c>
      <c r="Q46" s="77"/>
      <c r="R46" s="26">
        <v>130009</v>
      </c>
      <c r="S46" s="27">
        <v>23</v>
      </c>
      <c r="T46" s="28">
        <f t="shared" si="12"/>
        <v>130032</v>
      </c>
      <c r="U46" s="29">
        <v>338884</v>
      </c>
      <c r="V46" s="29">
        <v>4117</v>
      </c>
      <c r="W46" s="26">
        <v>13834</v>
      </c>
      <c r="X46" s="28">
        <f t="shared" si="1"/>
        <v>473033</v>
      </c>
    </row>
    <row r="47" spans="1:24" s="13" customFormat="1" ht="7.5" customHeight="1" x14ac:dyDescent="0.2">
      <c r="A47" s="42"/>
      <c r="B47" s="71"/>
      <c r="C47" s="95"/>
      <c r="D47" s="96"/>
      <c r="E47" s="30" t="s">
        <v>10</v>
      </c>
      <c r="F47" s="40">
        <f>SUM(F45:F46)</f>
        <v>117913</v>
      </c>
      <c r="G47" s="27">
        <f>SUM(G45:G46)</f>
        <v>25</v>
      </c>
      <c r="H47" s="28">
        <f t="shared" si="2"/>
        <v>117938</v>
      </c>
      <c r="I47" s="26">
        <f>SUM(I45:I46)</f>
        <v>319016</v>
      </c>
      <c r="J47" s="26">
        <f>SUM(J45:J46)</f>
        <v>1703</v>
      </c>
      <c r="K47" s="26">
        <f>SUM(K45:K46)</f>
        <v>2871</v>
      </c>
      <c r="L47" s="28">
        <f t="shared" si="3"/>
        <v>438657</v>
      </c>
      <c r="N47" s="71"/>
      <c r="O47" s="79"/>
      <c r="P47" s="83" t="s">
        <v>102</v>
      </c>
      <c r="Q47" s="30" t="s">
        <v>103</v>
      </c>
      <c r="R47" s="26">
        <v>85136</v>
      </c>
      <c r="S47" s="27">
        <v>16</v>
      </c>
      <c r="T47" s="28">
        <f t="shared" si="12"/>
        <v>85152</v>
      </c>
      <c r="U47" s="29">
        <v>285579</v>
      </c>
      <c r="V47" s="29">
        <v>2224</v>
      </c>
      <c r="W47" s="26">
        <v>4460</v>
      </c>
      <c r="X47" s="28">
        <f t="shared" si="1"/>
        <v>372955</v>
      </c>
    </row>
    <row r="48" spans="1:24" s="13" customFormat="1" ht="7.5" customHeight="1" x14ac:dyDescent="0.2">
      <c r="A48" s="42"/>
      <c r="B48" s="71"/>
      <c r="C48" s="95"/>
      <c r="D48" s="92" t="s">
        <v>104</v>
      </c>
      <c r="E48" s="93"/>
      <c r="F48" s="26">
        <v>44146</v>
      </c>
      <c r="G48" s="27">
        <v>2</v>
      </c>
      <c r="H48" s="28">
        <f t="shared" si="2"/>
        <v>44148</v>
      </c>
      <c r="I48" s="29">
        <v>157691</v>
      </c>
      <c r="J48" s="29">
        <v>745</v>
      </c>
      <c r="K48" s="26">
        <v>1352</v>
      </c>
      <c r="L48" s="28">
        <f t="shared" si="3"/>
        <v>202584</v>
      </c>
      <c r="N48" s="71"/>
      <c r="O48" s="79"/>
      <c r="P48" s="84"/>
      <c r="Q48" s="30" t="s">
        <v>105</v>
      </c>
      <c r="R48" s="26">
        <v>37464</v>
      </c>
      <c r="S48" s="27">
        <v>7</v>
      </c>
      <c r="T48" s="28">
        <f t="shared" si="12"/>
        <v>37471</v>
      </c>
      <c r="U48" s="29">
        <v>109068</v>
      </c>
      <c r="V48" s="29">
        <v>963</v>
      </c>
      <c r="W48" s="26">
        <v>2771</v>
      </c>
      <c r="X48" s="28">
        <f t="shared" si="1"/>
        <v>147502</v>
      </c>
    </row>
    <row r="49" spans="1:24" s="13" customFormat="1" ht="7.5" customHeight="1" x14ac:dyDescent="0.2">
      <c r="A49" s="42"/>
      <c r="B49" s="71"/>
      <c r="C49" s="95" t="s">
        <v>106</v>
      </c>
      <c r="D49" s="101" t="s">
        <v>107</v>
      </c>
      <c r="E49" s="102"/>
      <c r="F49" s="26">
        <v>125248</v>
      </c>
      <c r="G49" s="27">
        <v>13</v>
      </c>
      <c r="H49" s="28">
        <f t="shared" si="2"/>
        <v>125261</v>
      </c>
      <c r="I49" s="29">
        <v>338632</v>
      </c>
      <c r="J49" s="29">
        <v>1923</v>
      </c>
      <c r="K49" s="26">
        <v>2966</v>
      </c>
      <c r="L49" s="28">
        <f t="shared" si="3"/>
        <v>465816</v>
      </c>
      <c r="N49" s="71"/>
      <c r="O49" s="80"/>
      <c r="P49" s="85"/>
      <c r="Q49" s="30" t="s">
        <v>10</v>
      </c>
      <c r="R49" s="26">
        <f>SUM(R47:R48)</f>
        <v>122600</v>
      </c>
      <c r="S49" s="27">
        <f>SUM(S47:S48)</f>
        <v>23</v>
      </c>
      <c r="T49" s="28">
        <f t="shared" si="12"/>
        <v>122623</v>
      </c>
      <c r="U49" s="29">
        <f>SUM(U47:U48)</f>
        <v>394647</v>
      </c>
      <c r="V49" s="29">
        <f>SUM(V47:V48)</f>
        <v>3187</v>
      </c>
      <c r="W49" s="26">
        <f>SUM(W47:W48)</f>
        <v>7231</v>
      </c>
      <c r="X49" s="28">
        <f t="shared" si="1"/>
        <v>520457</v>
      </c>
    </row>
    <row r="50" spans="1:24" s="13" customFormat="1" ht="7.5" customHeight="1" x14ac:dyDescent="0.2">
      <c r="A50" s="42"/>
      <c r="B50" s="71"/>
      <c r="C50" s="95"/>
      <c r="D50" s="76" t="s">
        <v>108</v>
      </c>
      <c r="E50" s="77"/>
      <c r="F50" s="26">
        <v>34921</v>
      </c>
      <c r="G50" s="27">
        <v>9</v>
      </c>
      <c r="H50" s="28">
        <f t="shared" si="2"/>
        <v>34930</v>
      </c>
      <c r="I50" s="29">
        <v>104614</v>
      </c>
      <c r="J50" s="29">
        <v>599</v>
      </c>
      <c r="K50" s="26">
        <v>997</v>
      </c>
      <c r="L50" s="28">
        <f t="shared" si="3"/>
        <v>140143</v>
      </c>
      <c r="N50" s="71"/>
      <c r="O50" s="106" t="s">
        <v>109</v>
      </c>
      <c r="P50" s="76" t="s">
        <v>110</v>
      </c>
      <c r="Q50" s="77"/>
      <c r="R50" s="26">
        <v>75928</v>
      </c>
      <c r="S50" s="27">
        <v>14</v>
      </c>
      <c r="T50" s="28">
        <f t="shared" si="12"/>
        <v>75942</v>
      </c>
      <c r="U50" s="29">
        <v>232328</v>
      </c>
      <c r="V50" s="29">
        <v>1912</v>
      </c>
      <c r="W50" s="26">
        <v>2914</v>
      </c>
      <c r="X50" s="28">
        <f t="shared" si="1"/>
        <v>310182</v>
      </c>
    </row>
    <row r="51" spans="1:24" s="13" customFormat="1" ht="7.5" customHeight="1" x14ac:dyDescent="0.2">
      <c r="A51" s="42"/>
      <c r="B51" s="71"/>
      <c r="C51" s="95"/>
      <c r="D51" s="76" t="s">
        <v>111</v>
      </c>
      <c r="E51" s="77"/>
      <c r="F51" s="40">
        <v>28367</v>
      </c>
      <c r="G51" s="27">
        <v>3</v>
      </c>
      <c r="H51" s="28">
        <f t="shared" si="2"/>
        <v>28370</v>
      </c>
      <c r="I51" s="40">
        <v>90242</v>
      </c>
      <c r="J51" s="40">
        <v>595</v>
      </c>
      <c r="K51" s="26">
        <v>974</v>
      </c>
      <c r="L51" s="28">
        <f t="shared" si="3"/>
        <v>119207</v>
      </c>
      <c r="N51" s="71"/>
      <c r="O51" s="84"/>
      <c r="P51" s="76" t="s">
        <v>112</v>
      </c>
      <c r="Q51" s="77"/>
      <c r="R51" s="26">
        <v>11102</v>
      </c>
      <c r="S51" s="27">
        <v>5</v>
      </c>
      <c r="T51" s="28">
        <f t="shared" si="12"/>
        <v>11107</v>
      </c>
      <c r="U51" s="29">
        <v>39965</v>
      </c>
      <c r="V51" s="29">
        <v>238</v>
      </c>
      <c r="W51" s="26">
        <v>438</v>
      </c>
      <c r="X51" s="28">
        <f t="shared" ref="X51:X52" si="24">SUM(T51:V51)</f>
        <v>51310</v>
      </c>
    </row>
    <row r="52" spans="1:24" s="13" customFormat="1" ht="7.5" customHeight="1" x14ac:dyDescent="0.2">
      <c r="A52" s="42"/>
      <c r="B52" s="71"/>
      <c r="C52" s="95"/>
      <c r="D52" s="103" t="s">
        <v>10</v>
      </c>
      <c r="E52" s="104"/>
      <c r="F52" s="40">
        <f>SUM(F49:F51)</f>
        <v>188536</v>
      </c>
      <c r="G52" s="27">
        <f>SUM(G49:G51)</f>
        <v>25</v>
      </c>
      <c r="H52" s="28">
        <f t="shared" ref="H52:H98" si="25">SUM(F52:G52)</f>
        <v>188561</v>
      </c>
      <c r="I52" s="40">
        <f>SUM(I49:I51)</f>
        <v>533488</v>
      </c>
      <c r="J52" s="40">
        <f>SUM(J49:J51)</f>
        <v>3117</v>
      </c>
      <c r="K52" s="40">
        <f>SUM(K49:K51)</f>
        <v>4937</v>
      </c>
      <c r="L52" s="28">
        <f t="shared" ref="L52:L98" si="26">SUM(H52:J52)</f>
        <v>725166</v>
      </c>
      <c r="N52" s="71"/>
      <c r="O52" s="85"/>
      <c r="P52" s="76" t="s">
        <v>10</v>
      </c>
      <c r="Q52" s="77"/>
      <c r="R52" s="26">
        <f>SUM(R50:R51)</f>
        <v>87030</v>
      </c>
      <c r="S52" s="27">
        <f>SUM(S50:S51)</f>
        <v>19</v>
      </c>
      <c r="T52" s="28">
        <f t="shared" si="12"/>
        <v>87049</v>
      </c>
      <c r="U52" s="29">
        <f t="shared" ref="U52:W52" si="27">SUM(U50:U51)</f>
        <v>272293</v>
      </c>
      <c r="V52" s="29">
        <f t="shared" si="27"/>
        <v>2150</v>
      </c>
      <c r="W52" s="26">
        <f t="shared" si="27"/>
        <v>3352</v>
      </c>
      <c r="X52" s="28">
        <f t="shared" si="24"/>
        <v>361492</v>
      </c>
    </row>
    <row r="53" spans="1:24" s="13" customFormat="1" ht="7.5" customHeight="1" x14ac:dyDescent="0.2">
      <c r="A53" s="42"/>
      <c r="B53" s="71"/>
      <c r="C53" s="94" t="s">
        <v>113</v>
      </c>
      <c r="D53" s="96" t="s">
        <v>114</v>
      </c>
      <c r="E53" s="30" t="s">
        <v>115</v>
      </c>
      <c r="F53" s="26">
        <v>64065</v>
      </c>
      <c r="G53" s="27">
        <v>13</v>
      </c>
      <c r="H53" s="28">
        <f t="shared" si="25"/>
        <v>64078</v>
      </c>
      <c r="I53" s="29">
        <v>234783</v>
      </c>
      <c r="J53" s="29">
        <v>1774</v>
      </c>
      <c r="K53" s="26">
        <v>7011</v>
      </c>
      <c r="L53" s="28">
        <f t="shared" si="26"/>
        <v>300635</v>
      </c>
      <c r="N53" s="71"/>
      <c r="O53" s="89" t="s">
        <v>116</v>
      </c>
      <c r="P53" s="90"/>
      <c r="Q53" s="77"/>
      <c r="R53" s="26">
        <v>116720</v>
      </c>
      <c r="S53" s="27">
        <v>19</v>
      </c>
      <c r="T53" s="28">
        <f t="shared" si="12"/>
        <v>116739</v>
      </c>
      <c r="U53" s="29">
        <v>278013</v>
      </c>
      <c r="V53" s="29">
        <v>2497</v>
      </c>
      <c r="W53" s="26">
        <v>2137</v>
      </c>
      <c r="X53" s="28">
        <f t="shared" si="1"/>
        <v>397249</v>
      </c>
    </row>
    <row r="54" spans="1:24" s="13" customFormat="1" ht="7.5" customHeight="1" x14ac:dyDescent="0.2">
      <c r="A54" s="42"/>
      <c r="B54" s="71"/>
      <c r="C54" s="79"/>
      <c r="D54" s="96"/>
      <c r="E54" s="30" t="s">
        <v>117</v>
      </c>
      <c r="F54" s="26">
        <v>18522</v>
      </c>
      <c r="G54" s="27">
        <v>3</v>
      </c>
      <c r="H54" s="28">
        <f t="shared" si="25"/>
        <v>18525</v>
      </c>
      <c r="I54" s="29">
        <v>52921</v>
      </c>
      <c r="J54" s="29">
        <v>609</v>
      </c>
      <c r="K54" s="26">
        <v>2965</v>
      </c>
      <c r="L54" s="28">
        <f t="shared" si="26"/>
        <v>72055</v>
      </c>
      <c r="N54" s="71"/>
      <c r="O54" s="94" t="s">
        <v>118</v>
      </c>
      <c r="P54" s="76" t="s">
        <v>119</v>
      </c>
      <c r="Q54" s="77"/>
      <c r="R54" s="26">
        <v>171742</v>
      </c>
      <c r="S54" s="27">
        <v>41</v>
      </c>
      <c r="T54" s="28">
        <f t="shared" si="12"/>
        <v>171783</v>
      </c>
      <c r="U54" s="29">
        <v>459232</v>
      </c>
      <c r="V54" s="29">
        <v>4179</v>
      </c>
      <c r="W54" s="26">
        <v>11043</v>
      </c>
      <c r="X54" s="28">
        <f t="shared" si="1"/>
        <v>635194</v>
      </c>
    </row>
    <row r="55" spans="1:24" s="13" customFormat="1" ht="7.5" customHeight="1" x14ac:dyDescent="0.2">
      <c r="A55" s="42"/>
      <c r="B55" s="71"/>
      <c r="C55" s="79"/>
      <c r="D55" s="96"/>
      <c r="E55" s="30" t="s">
        <v>10</v>
      </c>
      <c r="F55" s="40">
        <f>SUM(F53:F54)</f>
        <v>82587</v>
      </c>
      <c r="G55" s="27">
        <f>SUM(G53:G54)</f>
        <v>16</v>
      </c>
      <c r="H55" s="28">
        <f t="shared" si="25"/>
        <v>82603</v>
      </c>
      <c r="I55" s="40">
        <f>SUM(I53:I54)</f>
        <v>287704</v>
      </c>
      <c r="J55" s="40">
        <f>SUM(J53:J54)</f>
        <v>2383</v>
      </c>
      <c r="K55" s="40">
        <f>SUM(K53:K54)</f>
        <v>9976</v>
      </c>
      <c r="L55" s="28">
        <f t="shared" si="26"/>
        <v>372690</v>
      </c>
      <c r="N55" s="71"/>
      <c r="O55" s="80"/>
      <c r="P55" s="76" t="s">
        <v>120</v>
      </c>
      <c r="Q55" s="77"/>
      <c r="R55" s="26">
        <v>122564</v>
      </c>
      <c r="S55" s="27">
        <v>32</v>
      </c>
      <c r="T55" s="28">
        <f t="shared" si="12"/>
        <v>122596</v>
      </c>
      <c r="U55" s="29">
        <v>357288</v>
      </c>
      <c r="V55" s="29">
        <v>2431</v>
      </c>
      <c r="W55" s="26">
        <v>3103</v>
      </c>
      <c r="X55" s="28">
        <f t="shared" si="1"/>
        <v>482315</v>
      </c>
    </row>
    <row r="56" spans="1:24" s="13" customFormat="1" ht="7.5" customHeight="1" x14ac:dyDescent="0.2">
      <c r="A56" s="42"/>
      <c r="B56" s="71"/>
      <c r="C56" s="79"/>
      <c r="D56" s="107" t="s">
        <v>121</v>
      </c>
      <c r="E56" s="30" t="s">
        <v>121</v>
      </c>
      <c r="F56" s="26">
        <v>45016</v>
      </c>
      <c r="G56" s="27">
        <v>8</v>
      </c>
      <c r="H56" s="28">
        <f t="shared" si="25"/>
        <v>45024</v>
      </c>
      <c r="I56" s="29">
        <v>169090</v>
      </c>
      <c r="J56" s="29">
        <v>1155</v>
      </c>
      <c r="K56" s="26">
        <v>4490</v>
      </c>
      <c r="L56" s="28">
        <f t="shared" si="26"/>
        <v>215269</v>
      </c>
      <c r="N56" s="72"/>
      <c r="O56" s="98" t="s">
        <v>37</v>
      </c>
      <c r="P56" s="99"/>
      <c r="Q56" s="100"/>
      <c r="R56" s="34">
        <f>SUM(R43:R46,R52:R55,R49)</f>
        <v>1097520</v>
      </c>
      <c r="S56" s="35">
        <f>SUM(S43:S46,S52:S55,S49)</f>
        <v>214</v>
      </c>
      <c r="T56" s="36">
        <f t="shared" si="12"/>
        <v>1097734</v>
      </c>
      <c r="U56" s="34">
        <f t="shared" ref="U56:W56" si="28">SUM(U43:U46,U52:U55,U49)</f>
        <v>2972515</v>
      </c>
      <c r="V56" s="34">
        <f t="shared" si="28"/>
        <v>27801</v>
      </c>
      <c r="W56" s="34">
        <f t="shared" si="28"/>
        <v>62200</v>
      </c>
      <c r="X56" s="36">
        <f t="shared" si="1"/>
        <v>4098050</v>
      </c>
    </row>
    <row r="57" spans="1:24" s="13" customFormat="1" ht="7.5" customHeight="1" x14ac:dyDescent="0.2">
      <c r="A57" s="42"/>
      <c r="B57" s="71"/>
      <c r="C57" s="79"/>
      <c r="D57" s="108"/>
      <c r="E57" s="30" t="s">
        <v>122</v>
      </c>
      <c r="F57" s="26">
        <v>11364</v>
      </c>
      <c r="G57" s="27">
        <v>3</v>
      </c>
      <c r="H57" s="28">
        <f t="shared" si="25"/>
        <v>11367</v>
      </c>
      <c r="I57" s="29">
        <v>41194</v>
      </c>
      <c r="J57" s="29">
        <v>430</v>
      </c>
      <c r="K57" s="26">
        <v>1743</v>
      </c>
      <c r="L57" s="28">
        <f t="shared" si="26"/>
        <v>52991</v>
      </c>
      <c r="N57" s="70" t="s">
        <v>123</v>
      </c>
      <c r="O57" s="86" t="s">
        <v>124</v>
      </c>
      <c r="P57" s="87"/>
      <c r="Q57" s="88"/>
      <c r="R57" s="26">
        <v>73679</v>
      </c>
      <c r="S57" s="27">
        <v>4</v>
      </c>
      <c r="T57" s="28">
        <f t="shared" si="12"/>
        <v>73683</v>
      </c>
      <c r="U57" s="29">
        <v>166794</v>
      </c>
      <c r="V57" s="29">
        <v>932</v>
      </c>
      <c r="W57" s="26">
        <v>1198</v>
      </c>
      <c r="X57" s="28">
        <f t="shared" si="1"/>
        <v>241409</v>
      </c>
    </row>
    <row r="58" spans="1:24" s="13" customFormat="1" ht="7.5" customHeight="1" x14ac:dyDescent="0.2">
      <c r="A58" s="42"/>
      <c r="B58" s="71"/>
      <c r="C58" s="79"/>
      <c r="D58" s="109"/>
      <c r="E58" s="30" t="s">
        <v>10</v>
      </c>
      <c r="F58" s="40">
        <f>SUM(F56:F57)</f>
        <v>56380</v>
      </c>
      <c r="G58" s="27">
        <f>SUM(G56:G57)</f>
        <v>11</v>
      </c>
      <c r="H58" s="28">
        <f t="shared" si="25"/>
        <v>56391</v>
      </c>
      <c r="I58" s="40">
        <f>SUM(I56:I57)</f>
        <v>210284</v>
      </c>
      <c r="J58" s="40">
        <f>SUM(J56:J57)</f>
        <v>1585</v>
      </c>
      <c r="K58" s="40">
        <f>SUM(K56:K57)</f>
        <v>6233</v>
      </c>
      <c r="L58" s="28">
        <f t="shared" si="26"/>
        <v>268260</v>
      </c>
      <c r="N58" s="71"/>
      <c r="O58" s="73" t="s">
        <v>125</v>
      </c>
      <c r="P58" s="76" t="s">
        <v>126</v>
      </c>
      <c r="Q58" s="77"/>
      <c r="R58" s="26">
        <v>63903</v>
      </c>
      <c r="S58" s="27">
        <v>3</v>
      </c>
      <c r="T58" s="28">
        <f t="shared" si="12"/>
        <v>63906</v>
      </c>
      <c r="U58" s="29">
        <v>140497</v>
      </c>
      <c r="V58" s="29">
        <v>1139</v>
      </c>
      <c r="W58" s="26">
        <v>1194</v>
      </c>
      <c r="X58" s="28">
        <f t="shared" si="1"/>
        <v>205542</v>
      </c>
    </row>
    <row r="59" spans="1:24" ht="7.5" customHeight="1" x14ac:dyDescent="0.2">
      <c r="A59" s="42"/>
      <c r="B59" s="71"/>
      <c r="C59" s="79"/>
      <c r="D59" s="96" t="s">
        <v>127</v>
      </c>
      <c r="E59" s="30" t="s">
        <v>128</v>
      </c>
      <c r="F59" s="26">
        <v>56973</v>
      </c>
      <c r="G59" s="27">
        <v>14</v>
      </c>
      <c r="H59" s="28">
        <f t="shared" si="25"/>
        <v>56987</v>
      </c>
      <c r="I59" s="29">
        <v>200870</v>
      </c>
      <c r="J59" s="29">
        <v>1242</v>
      </c>
      <c r="K59" s="26">
        <v>5805</v>
      </c>
      <c r="L59" s="28">
        <f t="shared" si="26"/>
        <v>259099</v>
      </c>
      <c r="M59" s="13"/>
      <c r="N59" s="71"/>
      <c r="O59" s="79"/>
      <c r="P59" s="76" t="s">
        <v>129</v>
      </c>
      <c r="Q59" s="77"/>
      <c r="R59" s="31">
        <v>23946</v>
      </c>
      <c r="S59" s="32">
        <v>1</v>
      </c>
      <c r="T59" s="28">
        <f>SUM(R59:S59)</f>
        <v>23947</v>
      </c>
      <c r="U59" s="33">
        <v>61156</v>
      </c>
      <c r="V59" s="33">
        <v>408</v>
      </c>
      <c r="W59" s="31">
        <v>379</v>
      </c>
      <c r="X59" s="39">
        <f>SUM(T59:V59)</f>
        <v>85511</v>
      </c>
    </row>
    <row r="60" spans="1:24" ht="7.5" customHeight="1" x14ac:dyDescent="0.2">
      <c r="A60" s="42"/>
      <c r="B60" s="71"/>
      <c r="C60" s="79"/>
      <c r="D60" s="96"/>
      <c r="E60" s="30" t="s">
        <v>130</v>
      </c>
      <c r="F60" s="26">
        <v>25945</v>
      </c>
      <c r="G60" s="27">
        <v>6</v>
      </c>
      <c r="H60" s="28">
        <f t="shared" si="25"/>
        <v>25951</v>
      </c>
      <c r="I60" s="29">
        <v>102544</v>
      </c>
      <c r="J60" s="29">
        <v>458</v>
      </c>
      <c r="K60" s="26">
        <v>1811</v>
      </c>
      <c r="L60" s="28">
        <f t="shared" si="26"/>
        <v>128953</v>
      </c>
      <c r="M60" s="13"/>
      <c r="N60" s="71"/>
      <c r="O60" s="80"/>
      <c r="P60" s="76" t="s">
        <v>10</v>
      </c>
      <c r="Q60" s="77"/>
      <c r="R60" s="31">
        <f>SUM(R58:R59)</f>
        <v>87849</v>
      </c>
      <c r="S60" s="32">
        <f>SUM(S58:S59)</f>
        <v>4</v>
      </c>
      <c r="T60" s="28">
        <f>SUM(R60:S60)</f>
        <v>87853</v>
      </c>
      <c r="U60" s="33">
        <f t="shared" ref="U60:W60" si="29">SUM(U58:U59)</f>
        <v>201653</v>
      </c>
      <c r="V60" s="33">
        <f t="shared" si="29"/>
        <v>1547</v>
      </c>
      <c r="W60" s="31">
        <f t="shared" si="29"/>
        <v>1573</v>
      </c>
      <c r="X60" s="39">
        <f>SUM(T60:V60)</f>
        <v>291053</v>
      </c>
    </row>
    <row r="61" spans="1:24" ht="7.5" customHeight="1" x14ac:dyDescent="0.2">
      <c r="A61" s="42"/>
      <c r="B61" s="71"/>
      <c r="C61" s="79"/>
      <c r="D61" s="96"/>
      <c r="E61" s="30" t="s">
        <v>10</v>
      </c>
      <c r="F61" s="40">
        <f>SUM(F59:F60)</f>
        <v>82918</v>
      </c>
      <c r="G61" s="27">
        <f>SUM(G59:G60)</f>
        <v>20</v>
      </c>
      <c r="H61" s="28">
        <f t="shared" si="25"/>
        <v>82938</v>
      </c>
      <c r="I61" s="26">
        <f>SUM(I59:I60)</f>
        <v>303414</v>
      </c>
      <c r="J61" s="26">
        <f>SUM(J59:J60)</f>
        <v>1700</v>
      </c>
      <c r="K61" s="26">
        <f>SUM(K59:K60)</f>
        <v>7616</v>
      </c>
      <c r="L61" s="28">
        <f t="shared" si="26"/>
        <v>388052</v>
      </c>
      <c r="M61" s="13"/>
      <c r="N61" s="71"/>
      <c r="O61" s="94" t="s">
        <v>131</v>
      </c>
      <c r="P61" s="76" t="s">
        <v>132</v>
      </c>
      <c r="Q61" s="77"/>
      <c r="R61" s="31">
        <v>136702</v>
      </c>
      <c r="S61" s="32">
        <v>32</v>
      </c>
      <c r="T61" s="28">
        <f>SUM(R61:S61)</f>
        <v>136734</v>
      </c>
      <c r="U61" s="33">
        <v>345443</v>
      </c>
      <c r="V61" s="33">
        <v>2375</v>
      </c>
      <c r="W61" s="31">
        <v>3704</v>
      </c>
      <c r="X61" s="39">
        <f>SUM(T61:V61)</f>
        <v>484552</v>
      </c>
    </row>
    <row r="62" spans="1:24" ht="7.5" customHeight="1" x14ac:dyDescent="0.2">
      <c r="A62" s="42"/>
      <c r="B62" s="71"/>
      <c r="C62" s="80"/>
      <c r="D62" s="92" t="s">
        <v>133</v>
      </c>
      <c r="E62" s="93"/>
      <c r="F62" s="26">
        <v>100011</v>
      </c>
      <c r="G62" s="27">
        <v>17</v>
      </c>
      <c r="H62" s="28">
        <f t="shared" si="25"/>
        <v>100028</v>
      </c>
      <c r="I62" s="29">
        <v>313575</v>
      </c>
      <c r="J62" s="29">
        <v>1596</v>
      </c>
      <c r="K62" s="26">
        <v>3028</v>
      </c>
      <c r="L62" s="28">
        <f t="shared" si="26"/>
        <v>415199</v>
      </c>
      <c r="M62" s="13"/>
      <c r="N62" s="71"/>
      <c r="O62" s="79"/>
      <c r="P62" s="76" t="s">
        <v>134</v>
      </c>
      <c r="Q62" s="77"/>
      <c r="R62" s="31">
        <v>57382</v>
      </c>
      <c r="S62" s="32">
        <v>12</v>
      </c>
      <c r="T62" s="28">
        <f>SUM(R62:S62)</f>
        <v>57394</v>
      </c>
      <c r="U62" s="33">
        <v>189300</v>
      </c>
      <c r="V62" s="33">
        <v>880</v>
      </c>
      <c r="W62" s="31">
        <v>1393</v>
      </c>
      <c r="X62" s="39">
        <f>SUM(T62:V62)</f>
        <v>247574</v>
      </c>
    </row>
    <row r="63" spans="1:24" ht="7.5" customHeight="1" x14ac:dyDescent="0.2">
      <c r="A63" s="42"/>
      <c r="B63" s="71"/>
      <c r="C63" s="94" t="s">
        <v>135</v>
      </c>
      <c r="D63" s="83" t="s">
        <v>136</v>
      </c>
      <c r="E63" s="25" t="s">
        <v>137</v>
      </c>
      <c r="F63" s="26">
        <v>97966</v>
      </c>
      <c r="G63" s="27">
        <v>14</v>
      </c>
      <c r="H63" s="28">
        <f t="shared" si="25"/>
        <v>97980</v>
      </c>
      <c r="I63" s="29">
        <v>282224</v>
      </c>
      <c r="J63" s="29">
        <v>1635</v>
      </c>
      <c r="K63" s="26">
        <v>5593</v>
      </c>
      <c r="L63" s="28">
        <f t="shared" si="26"/>
        <v>381839</v>
      </c>
      <c r="M63" s="13"/>
      <c r="N63" s="71"/>
      <c r="O63" s="80"/>
      <c r="P63" s="76" t="s">
        <v>10</v>
      </c>
      <c r="Q63" s="77"/>
      <c r="R63" s="26">
        <f>SUM(R61:R62)</f>
        <v>194084</v>
      </c>
      <c r="S63" s="27">
        <f>SUM(S61:S62)</f>
        <v>44</v>
      </c>
      <c r="T63" s="28">
        <f t="shared" si="12"/>
        <v>194128</v>
      </c>
      <c r="U63" s="29">
        <f t="shared" ref="U63:W63" si="30">SUM(U61:U62)</f>
        <v>534743</v>
      </c>
      <c r="V63" s="29">
        <f t="shared" si="30"/>
        <v>3255</v>
      </c>
      <c r="W63" s="26">
        <f t="shared" si="30"/>
        <v>5097</v>
      </c>
      <c r="X63" s="28">
        <f t="shared" si="1"/>
        <v>732126</v>
      </c>
    </row>
    <row r="64" spans="1:24" ht="7.5" customHeight="1" x14ac:dyDescent="0.2">
      <c r="A64" s="42"/>
      <c r="B64" s="71"/>
      <c r="C64" s="79"/>
      <c r="D64" s="110"/>
      <c r="E64" s="25" t="s">
        <v>138</v>
      </c>
      <c r="F64" s="26">
        <v>32625</v>
      </c>
      <c r="G64" s="27">
        <v>1</v>
      </c>
      <c r="H64" s="28">
        <f t="shared" si="25"/>
        <v>32626</v>
      </c>
      <c r="I64" s="29">
        <v>71107</v>
      </c>
      <c r="J64" s="29">
        <v>387</v>
      </c>
      <c r="K64" s="26">
        <v>1099</v>
      </c>
      <c r="L64" s="28">
        <f t="shared" si="26"/>
        <v>104120</v>
      </c>
      <c r="M64" s="13"/>
      <c r="N64" s="71"/>
      <c r="O64" s="94" t="s">
        <v>139</v>
      </c>
      <c r="P64" s="76" t="s">
        <v>123</v>
      </c>
      <c r="Q64" s="77"/>
      <c r="R64" s="26">
        <v>125849</v>
      </c>
      <c r="S64" s="27">
        <v>22</v>
      </c>
      <c r="T64" s="28">
        <f t="shared" si="12"/>
        <v>125871</v>
      </c>
      <c r="U64" s="29">
        <v>406346</v>
      </c>
      <c r="V64" s="29">
        <v>2355</v>
      </c>
      <c r="W64" s="26">
        <v>5984</v>
      </c>
      <c r="X64" s="39">
        <f t="shared" si="1"/>
        <v>534572</v>
      </c>
    </row>
    <row r="65" spans="1:24" ht="7.5" customHeight="1" x14ac:dyDescent="0.2">
      <c r="A65" s="42"/>
      <c r="B65" s="71"/>
      <c r="C65" s="79"/>
      <c r="D65" s="110"/>
      <c r="E65" s="30" t="s">
        <v>10</v>
      </c>
      <c r="F65" s="40">
        <f>SUM(F63:F64)</f>
        <v>130591</v>
      </c>
      <c r="G65" s="27">
        <f>SUM(G63:G64)</f>
        <v>15</v>
      </c>
      <c r="H65" s="28">
        <f t="shared" si="25"/>
        <v>130606</v>
      </c>
      <c r="I65" s="26">
        <f>SUM(I63:I64)</f>
        <v>353331</v>
      </c>
      <c r="J65" s="26">
        <f>SUM(J63:J64)</f>
        <v>2022</v>
      </c>
      <c r="K65" s="26">
        <f>SUM(K63:K64)</f>
        <v>6692</v>
      </c>
      <c r="L65" s="28">
        <f t="shared" si="26"/>
        <v>485959</v>
      </c>
      <c r="M65" s="13"/>
      <c r="N65" s="71"/>
      <c r="O65" s="80"/>
      <c r="P65" s="76" t="s">
        <v>140</v>
      </c>
      <c r="Q65" s="77"/>
      <c r="R65" s="26">
        <v>75336</v>
      </c>
      <c r="S65" s="27">
        <v>13</v>
      </c>
      <c r="T65" s="28">
        <f t="shared" si="12"/>
        <v>75349</v>
      </c>
      <c r="U65" s="29">
        <v>228113</v>
      </c>
      <c r="V65" s="29">
        <v>1198</v>
      </c>
      <c r="W65" s="26">
        <v>1835</v>
      </c>
      <c r="X65" s="28">
        <f t="shared" si="1"/>
        <v>304660</v>
      </c>
    </row>
    <row r="66" spans="1:24" ht="7.5" customHeight="1" x14ac:dyDescent="0.2">
      <c r="A66" s="42"/>
      <c r="B66" s="71"/>
      <c r="C66" s="79"/>
      <c r="D66" s="83" t="s">
        <v>141</v>
      </c>
      <c r="E66" s="30" t="s">
        <v>142</v>
      </c>
      <c r="F66" s="26">
        <v>24310</v>
      </c>
      <c r="G66" s="27">
        <v>2</v>
      </c>
      <c r="H66" s="28">
        <f t="shared" ref="H66:H72" si="31">SUM(F66:G66)</f>
        <v>24312</v>
      </c>
      <c r="I66" s="29">
        <v>89016</v>
      </c>
      <c r="J66" s="29">
        <v>536</v>
      </c>
      <c r="K66" s="26">
        <v>2341</v>
      </c>
      <c r="L66" s="28">
        <f t="shared" ref="L66:L72" si="32">SUM(H66:J66)</f>
        <v>113864</v>
      </c>
      <c r="M66" s="13"/>
      <c r="N66" s="71"/>
      <c r="O66" s="94" t="s">
        <v>143</v>
      </c>
      <c r="P66" s="76" t="s">
        <v>144</v>
      </c>
      <c r="Q66" s="77"/>
      <c r="R66" s="26">
        <v>106254</v>
      </c>
      <c r="S66" s="27">
        <v>11</v>
      </c>
      <c r="T66" s="28">
        <f t="shared" si="12"/>
        <v>106265</v>
      </c>
      <c r="U66" s="29">
        <v>299693</v>
      </c>
      <c r="V66" s="29">
        <v>1613</v>
      </c>
      <c r="W66" s="26">
        <v>2133</v>
      </c>
      <c r="X66" s="28">
        <f t="shared" si="1"/>
        <v>407571</v>
      </c>
    </row>
    <row r="67" spans="1:24" ht="7.5" customHeight="1" x14ac:dyDescent="0.2">
      <c r="A67" s="42"/>
      <c r="B67" s="71"/>
      <c r="C67" s="79"/>
      <c r="D67" s="84"/>
      <c r="E67" s="30" t="s">
        <v>145</v>
      </c>
      <c r="F67" s="26">
        <v>10022</v>
      </c>
      <c r="G67" s="27">
        <v>1</v>
      </c>
      <c r="H67" s="28">
        <f t="shared" si="31"/>
        <v>10023</v>
      </c>
      <c r="I67" s="29">
        <v>26906</v>
      </c>
      <c r="J67" s="29">
        <v>270</v>
      </c>
      <c r="K67" s="26">
        <v>1708</v>
      </c>
      <c r="L67" s="28">
        <f t="shared" si="32"/>
        <v>37199</v>
      </c>
      <c r="M67" s="13"/>
      <c r="N67" s="71"/>
      <c r="O67" s="79"/>
      <c r="P67" s="76" t="s">
        <v>146</v>
      </c>
      <c r="Q67" s="77"/>
      <c r="R67" s="31">
        <v>20213</v>
      </c>
      <c r="S67" s="32">
        <v>0</v>
      </c>
      <c r="T67" s="28">
        <f t="shared" si="12"/>
        <v>20213</v>
      </c>
      <c r="U67" s="33">
        <v>66233</v>
      </c>
      <c r="V67" s="33">
        <v>368</v>
      </c>
      <c r="W67" s="31">
        <v>569</v>
      </c>
      <c r="X67" s="28">
        <f t="shared" si="1"/>
        <v>86814</v>
      </c>
    </row>
    <row r="68" spans="1:24" ht="7.5" customHeight="1" x14ac:dyDescent="0.2">
      <c r="A68" s="42"/>
      <c r="B68" s="71"/>
      <c r="C68" s="79"/>
      <c r="D68" s="84"/>
      <c r="E68" s="30" t="s">
        <v>147</v>
      </c>
      <c r="F68" s="26">
        <v>15250</v>
      </c>
      <c r="G68" s="27">
        <v>0</v>
      </c>
      <c r="H68" s="28">
        <f t="shared" si="31"/>
        <v>15250</v>
      </c>
      <c r="I68" s="29">
        <v>52271</v>
      </c>
      <c r="J68" s="29">
        <v>485</v>
      </c>
      <c r="K68" s="26">
        <v>2238</v>
      </c>
      <c r="L68" s="28">
        <f t="shared" si="32"/>
        <v>68006</v>
      </c>
      <c r="M68" s="13"/>
      <c r="N68" s="71"/>
      <c r="O68" s="80"/>
      <c r="P68" s="76" t="s">
        <v>10</v>
      </c>
      <c r="Q68" s="77"/>
      <c r="R68" s="26">
        <f>SUM(R66:R67)</f>
        <v>126467</v>
      </c>
      <c r="S68" s="27">
        <f>SUM(S66:S67)</f>
        <v>11</v>
      </c>
      <c r="T68" s="28">
        <f t="shared" si="12"/>
        <v>126478</v>
      </c>
      <c r="U68" s="29">
        <f>SUM(U66:U67)</f>
        <v>365926</v>
      </c>
      <c r="V68" s="29">
        <f>SUM(V66:V67)</f>
        <v>1981</v>
      </c>
      <c r="W68" s="26">
        <f>SUM(W66:W67)</f>
        <v>2702</v>
      </c>
      <c r="X68" s="28">
        <f t="shared" si="1"/>
        <v>494385</v>
      </c>
    </row>
    <row r="69" spans="1:24" ht="7.5" customHeight="1" x14ac:dyDescent="0.2">
      <c r="A69" s="42"/>
      <c r="B69" s="71"/>
      <c r="C69" s="79"/>
      <c r="D69" s="85"/>
      <c r="E69" s="30" t="s">
        <v>10</v>
      </c>
      <c r="F69" s="40">
        <f>SUM(F66:F68)</f>
        <v>49582</v>
      </c>
      <c r="G69" s="27">
        <f>SUM(G66:G68)</f>
        <v>3</v>
      </c>
      <c r="H69" s="28">
        <f t="shared" si="31"/>
        <v>49585</v>
      </c>
      <c r="I69" s="26">
        <f t="shared" ref="I69:K69" si="33">SUM(I66:I68)</f>
        <v>168193</v>
      </c>
      <c r="J69" s="26">
        <f t="shared" si="33"/>
        <v>1291</v>
      </c>
      <c r="K69" s="26">
        <f t="shared" si="33"/>
        <v>6287</v>
      </c>
      <c r="L69" s="28">
        <f t="shared" si="32"/>
        <v>219069</v>
      </c>
      <c r="M69" s="13"/>
      <c r="N69" s="72"/>
      <c r="O69" s="98" t="s">
        <v>37</v>
      </c>
      <c r="P69" s="99"/>
      <c r="Q69" s="100"/>
      <c r="R69" s="34">
        <f>SUM(R57,R63:R65,R68,R60)</f>
        <v>683264</v>
      </c>
      <c r="S69" s="35">
        <f>SUM(S57,S63:S65,S68,S60)</f>
        <v>98</v>
      </c>
      <c r="T69" s="36">
        <f t="shared" si="12"/>
        <v>683362</v>
      </c>
      <c r="U69" s="34">
        <f t="shared" ref="U69:W69" si="34">SUM(U57,U63:U65,U68,U60)</f>
        <v>1903575</v>
      </c>
      <c r="V69" s="34">
        <f t="shared" si="34"/>
        <v>11268</v>
      </c>
      <c r="W69" s="34">
        <f t="shared" si="34"/>
        <v>18389</v>
      </c>
      <c r="X69" s="36">
        <f t="shared" si="1"/>
        <v>2598205</v>
      </c>
    </row>
    <row r="70" spans="1:24" ht="7.5" customHeight="1" x14ac:dyDescent="0.2">
      <c r="A70" s="42"/>
      <c r="B70" s="71"/>
      <c r="C70" s="79"/>
      <c r="D70" s="107" t="s">
        <v>148</v>
      </c>
      <c r="E70" s="30" t="s">
        <v>149</v>
      </c>
      <c r="F70" s="26">
        <v>77145</v>
      </c>
      <c r="G70" s="27">
        <v>4</v>
      </c>
      <c r="H70" s="28">
        <f t="shared" si="31"/>
        <v>77149</v>
      </c>
      <c r="I70" s="29">
        <v>178108</v>
      </c>
      <c r="J70" s="29">
        <v>962</v>
      </c>
      <c r="K70" s="26">
        <v>1484</v>
      </c>
      <c r="L70" s="28">
        <f t="shared" si="32"/>
        <v>256219</v>
      </c>
      <c r="M70" s="13"/>
      <c r="N70" s="70" t="s">
        <v>150</v>
      </c>
      <c r="O70" s="86" t="s">
        <v>151</v>
      </c>
      <c r="P70" s="87"/>
      <c r="Q70" s="88"/>
      <c r="R70" s="31">
        <v>89046</v>
      </c>
      <c r="S70" s="32">
        <v>12</v>
      </c>
      <c r="T70" s="39">
        <f t="shared" si="12"/>
        <v>89058</v>
      </c>
      <c r="U70" s="33">
        <v>210265</v>
      </c>
      <c r="V70" s="33">
        <v>1110</v>
      </c>
      <c r="W70" s="31">
        <v>1819</v>
      </c>
      <c r="X70" s="39">
        <f t="shared" si="1"/>
        <v>300433</v>
      </c>
    </row>
    <row r="71" spans="1:24" ht="7.5" customHeight="1" x14ac:dyDescent="0.2">
      <c r="A71" s="42"/>
      <c r="B71" s="71"/>
      <c r="C71" s="79"/>
      <c r="D71" s="108"/>
      <c r="E71" s="30" t="s">
        <v>152</v>
      </c>
      <c r="F71" s="26">
        <v>20148</v>
      </c>
      <c r="G71" s="27">
        <v>0</v>
      </c>
      <c r="H71" s="28">
        <f t="shared" si="31"/>
        <v>20148</v>
      </c>
      <c r="I71" s="29">
        <v>59445</v>
      </c>
      <c r="J71" s="29">
        <v>317</v>
      </c>
      <c r="K71" s="26">
        <v>736</v>
      </c>
      <c r="L71" s="28">
        <f t="shared" si="32"/>
        <v>79910</v>
      </c>
      <c r="M71" s="5"/>
      <c r="N71" s="71"/>
      <c r="O71" s="73" t="s">
        <v>153</v>
      </c>
      <c r="P71" s="76" t="s">
        <v>154</v>
      </c>
      <c r="Q71" s="77"/>
      <c r="R71" s="26">
        <v>69917</v>
      </c>
      <c r="S71" s="27">
        <v>19</v>
      </c>
      <c r="T71" s="28">
        <f t="shared" si="12"/>
        <v>69936</v>
      </c>
      <c r="U71" s="29">
        <v>172866</v>
      </c>
      <c r="V71" s="29">
        <v>1083</v>
      </c>
      <c r="W71" s="26">
        <v>1440</v>
      </c>
      <c r="X71" s="28">
        <f t="shared" si="1"/>
        <v>243885</v>
      </c>
    </row>
    <row r="72" spans="1:24" ht="7.5" customHeight="1" x14ac:dyDescent="0.2">
      <c r="A72" s="42"/>
      <c r="B72" s="71"/>
      <c r="C72" s="79"/>
      <c r="D72" s="109"/>
      <c r="E72" s="30" t="s">
        <v>10</v>
      </c>
      <c r="F72" s="40">
        <f>SUM(F70:F71)</f>
        <v>97293</v>
      </c>
      <c r="G72" s="27">
        <f>SUM(G70:G71)</f>
        <v>4</v>
      </c>
      <c r="H72" s="28">
        <f t="shared" si="31"/>
        <v>97297</v>
      </c>
      <c r="I72" s="26">
        <f>SUM(I70:I71)</f>
        <v>237553</v>
      </c>
      <c r="J72" s="26">
        <f>SUM(J70:J71)</f>
        <v>1279</v>
      </c>
      <c r="K72" s="26">
        <f>SUM(K70:K71)</f>
        <v>2220</v>
      </c>
      <c r="L72" s="28">
        <f t="shared" si="32"/>
        <v>336129</v>
      </c>
      <c r="M72" s="5"/>
      <c r="N72" s="71"/>
      <c r="O72" s="79"/>
      <c r="P72" s="76" t="s">
        <v>155</v>
      </c>
      <c r="Q72" s="77"/>
      <c r="R72" s="31">
        <v>30076</v>
      </c>
      <c r="S72" s="32">
        <v>10</v>
      </c>
      <c r="T72" s="28">
        <f t="shared" si="12"/>
        <v>30086</v>
      </c>
      <c r="U72" s="33">
        <v>107802</v>
      </c>
      <c r="V72" s="33">
        <v>672</v>
      </c>
      <c r="W72" s="31">
        <v>1352</v>
      </c>
      <c r="X72" s="39">
        <f t="shared" ref="X72:X73" si="35">SUM(T72:V72)</f>
        <v>138560</v>
      </c>
    </row>
    <row r="73" spans="1:24" ht="7.5" customHeight="1" x14ac:dyDescent="0.2">
      <c r="A73" s="42"/>
      <c r="B73" s="71"/>
      <c r="C73" s="79"/>
      <c r="D73" s="83" t="s">
        <v>156</v>
      </c>
      <c r="E73" s="30" t="s">
        <v>156</v>
      </c>
      <c r="F73" s="26">
        <v>14048</v>
      </c>
      <c r="G73" s="27">
        <v>5</v>
      </c>
      <c r="H73" s="28">
        <f t="shared" si="25"/>
        <v>14053</v>
      </c>
      <c r="I73" s="29">
        <v>53834</v>
      </c>
      <c r="J73" s="29">
        <v>322</v>
      </c>
      <c r="K73" s="26">
        <v>1079</v>
      </c>
      <c r="L73" s="28">
        <f t="shared" si="26"/>
        <v>68209</v>
      </c>
      <c r="M73" s="5"/>
      <c r="N73" s="71"/>
      <c r="O73" s="80"/>
      <c r="P73" s="76" t="s">
        <v>10</v>
      </c>
      <c r="Q73" s="77"/>
      <c r="R73" s="31">
        <f>SUM(R71:R72)</f>
        <v>99993</v>
      </c>
      <c r="S73" s="32">
        <f>SUM(S71:S72)</f>
        <v>29</v>
      </c>
      <c r="T73" s="28">
        <f t="shared" si="12"/>
        <v>100022</v>
      </c>
      <c r="U73" s="33">
        <f t="shared" ref="U73:W73" si="36">SUM(U71:U72)</f>
        <v>280668</v>
      </c>
      <c r="V73" s="33">
        <f t="shared" si="36"/>
        <v>1755</v>
      </c>
      <c r="W73" s="31">
        <f t="shared" si="36"/>
        <v>2792</v>
      </c>
      <c r="X73" s="39">
        <f t="shared" si="35"/>
        <v>382445</v>
      </c>
    </row>
    <row r="74" spans="1:24" ht="7.5" customHeight="1" x14ac:dyDescent="0.2">
      <c r="A74" s="42"/>
      <c r="B74" s="71"/>
      <c r="C74" s="79"/>
      <c r="D74" s="84"/>
      <c r="E74" s="30" t="s">
        <v>157</v>
      </c>
      <c r="F74" s="26">
        <v>17773</v>
      </c>
      <c r="G74" s="27">
        <v>1</v>
      </c>
      <c r="H74" s="28">
        <f t="shared" si="25"/>
        <v>17774</v>
      </c>
      <c r="I74" s="29">
        <v>66756</v>
      </c>
      <c r="J74" s="29">
        <v>456</v>
      </c>
      <c r="K74" s="26">
        <v>1919</v>
      </c>
      <c r="L74" s="28">
        <f t="shared" si="26"/>
        <v>84986</v>
      </c>
      <c r="M74" s="5"/>
      <c r="N74" s="71"/>
      <c r="O74" s="89" t="s">
        <v>158</v>
      </c>
      <c r="P74" s="90"/>
      <c r="Q74" s="77"/>
      <c r="R74" s="26">
        <v>148897</v>
      </c>
      <c r="S74" s="27">
        <v>30</v>
      </c>
      <c r="T74" s="28">
        <f t="shared" si="12"/>
        <v>148927</v>
      </c>
      <c r="U74" s="29">
        <v>368562</v>
      </c>
      <c r="V74" s="29">
        <v>2648</v>
      </c>
      <c r="W74" s="26">
        <v>3498</v>
      </c>
      <c r="X74" s="28">
        <f t="shared" si="1"/>
        <v>520137</v>
      </c>
    </row>
    <row r="75" spans="1:24" ht="7.5" customHeight="1" x14ac:dyDescent="0.2">
      <c r="A75" s="42"/>
      <c r="B75" s="71"/>
      <c r="C75" s="79"/>
      <c r="D75" s="84"/>
      <c r="E75" s="30" t="s">
        <v>159</v>
      </c>
      <c r="F75" s="45">
        <v>12994</v>
      </c>
      <c r="G75" s="46">
        <v>2</v>
      </c>
      <c r="H75" s="28">
        <f t="shared" si="25"/>
        <v>12996</v>
      </c>
      <c r="I75" s="48">
        <v>43635</v>
      </c>
      <c r="J75" s="48">
        <v>441</v>
      </c>
      <c r="K75" s="45">
        <v>2030</v>
      </c>
      <c r="L75" s="28">
        <f t="shared" si="26"/>
        <v>57072</v>
      </c>
      <c r="M75" s="5"/>
      <c r="N75" s="71"/>
      <c r="O75" s="89" t="s">
        <v>160</v>
      </c>
      <c r="P75" s="90"/>
      <c r="Q75" s="77"/>
      <c r="R75" s="26">
        <v>96406</v>
      </c>
      <c r="S75" s="27">
        <v>22</v>
      </c>
      <c r="T75" s="28">
        <f t="shared" si="12"/>
        <v>96428</v>
      </c>
      <c r="U75" s="29">
        <v>203091</v>
      </c>
      <c r="V75" s="29">
        <v>1218</v>
      </c>
      <c r="W75" s="26">
        <v>1723</v>
      </c>
      <c r="X75" s="28">
        <f t="shared" si="1"/>
        <v>300737</v>
      </c>
    </row>
    <row r="76" spans="1:24" ht="7.5" customHeight="1" x14ac:dyDescent="0.2">
      <c r="A76" s="42"/>
      <c r="B76" s="71"/>
      <c r="C76" s="80"/>
      <c r="D76" s="85"/>
      <c r="E76" s="30" t="s">
        <v>10</v>
      </c>
      <c r="F76" s="40">
        <f>SUM(F73:F75)</f>
        <v>44815</v>
      </c>
      <c r="G76" s="27">
        <f>SUM(G73:G75)</f>
        <v>8</v>
      </c>
      <c r="H76" s="28">
        <f t="shared" si="25"/>
        <v>44823</v>
      </c>
      <c r="I76" s="26">
        <f t="shared" ref="I76:K76" si="37">SUM(I73:I75)</f>
        <v>164225</v>
      </c>
      <c r="J76" s="26">
        <f t="shared" si="37"/>
        <v>1219</v>
      </c>
      <c r="K76" s="26">
        <f t="shared" si="37"/>
        <v>5028</v>
      </c>
      <c r="L76" s="28">
        <f t="shared" si="26"/>
        <v>210267</v>
      </c>
      <c r="M76" s="5"/>
      <c r="N76" s="72"/>
      <c r="O76" s="98" t="s">
        <v>37</v>
      </c>
      <c r="P76" s="99"/>
      <c r="Q76" s="100"/>
      <c r="R76" s="34">
        <f>SUM(R73:R75,R70)</f>
        <v>434342</v>
      </c>
      <c r="S76" s="37">
        <f>SUM(S73:S75,S70)</f>
        <v>93</v>
      </c>
      <c r="T76" s="36">
        <f t="shared" si="12"/>
        <v>434435</v>
      </c>
      <c r="U76" s="38">
        <f t="shared" ref="U76:W76" si="38">SUM(U73:U75,U70)</f>
        <v>1062586</v>
      </c>
      <c r="V76" s="38">
        <f t="shared" si="38"/>
        <v>6731</v>
      </c>
      <c r="W76" s="34">
        <f t="shared" si="38"/>
        <v>9832</v>
      </c>
      <c r="X76" s="36">
        <f t="shared" si="1"/>
        <v>1503752</v>
      </c>
    </row>
    <row r="77" spans="1:24" ht="7.5" customHeight="1" x14ac:dyDescent="0.2">
      <c r="A77" s="42"/>
      <c r="B77" s="71"/>
      <c r="C77" s="94" t="s">
        <v>161</v>
      </c>
      <c r="D77" s="96" t="s">
        <v>162</v>
      </c>
      <c r="E77" s="30" t="s">
        <v>163</v>
      </c>
      <c r="F77" s="45">
        <v>41349</v>
      </c>
      <c r="G77" s="46">
        <v>15</v>
      </c>
      <c r="H77" s="47">
        <f>SUM(F77:G77)</f>
        <v>41364</v>
      </c>
      <c r="I77" s="48">
        <v>41545</v>
      </c>
      <c r="J77" s="48">
        <v>1500</v>
      </c>
      <c r="K77" s="45">
        <v>7395</v>
      </c>
      <c r="L77" s="47">
        <f>SUM(H77:J77)</f>
        <v>84409</v>
      </c>
      <c r="M77" s="5"/>
      <c r="N77" s="70" t="s">
        <v>164</v>
      </c>
      <c r="O77" s="78" t="s">
        <v>165</v>
      </c>
      <c r="P77" s="105" t="s">
        <v>166</v>
      </c>
      <c r="Q77" s="88"/>
      <c r="R77" s="14">
        <v>107319</v>
      </c>
      <c r="S77" s="15">
        <v>5</v>
      </c>
      <c r="T77" s="16">
        <f t="shared" si="12"/>
        <v>107324</v>
      </c>
      <c r="U77" s="17">
        <v>391678</v>
      </c>
      <c r="V77" s="17">
        <v>2486</v>
      </c>
      <c r="W77" s="14">
        <v>9132</v>
      </c>
      <c r="X77" s="16">
        <f t="shared" si="1"/>
        <v>501488</v>
      </c>
    </row>
    <row r="78" spans="1:24" ht="7.5" customHeight="1" x14ac:dyDescent="0.2">
      <c r="A78" s="42"/>
      <c r="B78" s="71"/>
      <c r="C78" s="79"/>
      <c r="D78" s="96"/>
      <c r="E78" s="30" t="s">
        <v>167</v>
      </c>
      <c r="F78" s="45">
        <v>12560</v>
      </c>
      <c r="G78" s="46">
        <v>5</v>
      </c>
      <c r="H78" s="47">
        <f>SUM(F78:G78)</f>
        <v>12565</v>
      </c>
      <c r="I78" s="48">
        <v>15166</v>
      </c>
      <c r="J78" s="48">
        <v>429</v>
      </c>
      <c r="K78" s="45">
        <v>1925</v>
      </c>
      <c r="L78" s="47">
        <f>SUM(H78:J78)</f>
        <v>28160</v>
      </c>
      <c r="M78" s="5"/>
      <c r="N78" s="71"/>
      <c r="O78" s="79"/>
      <c r="P78" s="76" t="s">
        <v>168</v>
      </c>
      <c r="Q78" s="77"/>
      <c r="R78" s="26">
        <v>79897</v>
      </c>
      <c r="S78" s="27">
        <v>8</v>
      </c>
      <c r="T78" s="28">
        <f t="shared" si="12"/>
        <v>79905</v>
      </c>
      <c r="U78" s="29">
        <v>287108</v>
      </c>
      <c r="V78" s="29">
        <v>1376</v>
      </c>
      <c r="W78" s="26">
        <v>3068</v>
      </c>
      <c r="X78" s="28">
        <f t="shared" ref="X78:X88" si="39">SUM(T78:V78)</f>
        <v>368389</v>
      </c>
    </row>
    <row r="79" spans="1:24" ht="7.5" customHeight="1" x14ac:dyDescent="0.2">
      <c r="A79" s="42"/>
      <c r="B79" s="71"/>
      <c r="C79" s="79"/>
      <c r="D79" s="96"/>
      <c r="E79" s="30" t="s">
        <v>10</v>
      </c>
      <c r="F79" s="40">
        <f>SUM(F77:F78)</f>
        <v>53909</v>
      </c>
      <c r="G79" s="27">
        <f>SUM(G77:G78)</f>
        <v>20</v>
      </c>
      <c r="H79" s="28">
        <f>SUM(F79:G79)</f>
        <v>53929</v>
      </c>
      <c r="I79" s="40">
        <f>SUM(I77:I78)</f>
        <v>56711</v>
      </c>
      <c r="J79" s="40">
        <f>SUM(J77:J78)</f>
        <v>1929</v>
      </c>
      <c r="K79" s="40">
        <f>SUM(K77:K78)</f>
        <v>9320</v>
      </c>
      <c r="L79" s="47">
        <f>SUM(H79:J79)</f>
        <v>112569</v>
      </c>
      <c r="M79" s="5"/>
      <c r="N79" s="71"/>
      <c r="O79" s="79"/>
      <c r="P79" s="76" t="s">
        <v>169</v>
      </c>
      <c r="Q79" s="77"/>
      <c r="R79" s="26">
        <v>91609</v>
      </c>
      <c r="S79" s="27">
        <v>6</v>
      </c>
      <c r="T79" s="28">
        <f t="shared" si="12"/>
        <v>91615</v>
      </c>
      <c r="U79" s="29">
        <v>249793</v>
      </c>
      <c r="V79" s="29">
        <v>1240</v>
      </c>
      <c r="W79" s="26">
        <v>2123</v>
      </c>
      <c r="X79" s="28">
        <f t="shared" si="39"/>
        <v>342648</v>
      </c>
    </row>
    <row r="80" spans="1:24" ht="7.5" customHeight="1" x14ac:dyDescent="0.2">
      <c r="A80" s="42"/>
      <c r="B80" s="71"/>
      <c r="C80" s="79"/>
      <c r="D80" s="83" t="s">
        <v>170</v>
      </c>
      <c r="E80" s="30" t="s">
        <v>170</v>
      </c>
      <c r="F80" s="26">
        <v>35122</v>
      </c>
      <c r="G80" s="27">
        <v>6</v>
      </c>
      <c r="H80" s="28">
        <f t="shared" si="25"/>
        <v>35128</v>
      </c>
      <c r="I80" s="29">
        <v>45825</v>
      </c>
      <c r="J80" s="29">
        <v>1155</v>
      </c>
      <c r="K80" s="26">
        <v>5703</v>
      </c>
      <c r="L80" s="28">
        <f t="shared" si="26"/>
        <v>82108</v>
      </c>
      <c r="M80" s="5"/>
      <c r="N80" s="71"/>
      <c r="O80" s="80"/>
      <c r="P80" s="76" t="s">
        <v>171</v>
      </c>
      <c r="Q80" s="77"/>
      <c r="R80" s="26">
        <v>43320</v>
      </c>
      <c r="S80" s="27">
        <v>4</v>
      </c>
      <c r="T80" s="28">
        <f t="shared" si="12"/>
        <v>43324</v>
      </c>
      <c r="U80" s="29">
        <v>126010</v>
      </c>
      <c r="V80" s="29">
        <v>514</v>
      </c>
      <c r="W80" s="26">
        <v>973</v>
      </c>
      <c r="X80" s="28">
        <f t="shared" si="39"/>
        <v>169848</v>
      </c>
    </row>
    <row r="81" spans="1:24" ht="7.5" customHeight="1" x14ac:dyDescent="0.2">
      <c r="A81" s="42"/>
      <c r="B81" s="71"/>
      <c r="C81" s="79"/>
      <c r="D81" s="84"/>
      <c r="E81" s="30" t="s">
        <v>172</v>
      </c>
      <c r="F81" s="45">
        <v>7494</v>
      </c>
      <c r="G81" s="46">
        <v>2</v>
      </c>
      <c r="H81" s="47">
        <f>SUM(F81:G81)</f>
        <v>7496</v>
      </c>
      <c r="I81" s="48">
        <v>9914</v>
      </c>
      <c r="J81" s="48">
        <v>249</v>
      </c>
      <c r="K81" s="45">
        <v>1113</v>
      </c>
      <c r="L81" s="47">
        <f>SUM(H81:J81)</f>
        <v>17659</v>
      </c>
      <c r="M81" s="5"/>
      <c r="N81" s="71"/>
      <c r="O81" s="89" t="s">
        <v>173</v>
      </c>
      <c r="P81" s="90"/>
      <c r="Q81" s="77"/>
      <c r="R81" s="26">
        <v>89117</v>
      </c>
      <c r="S81" s="27">
        <v>15</v>
      </c>
      <c r="T81" s="28">
        <f t="shared" si="12"/>
        <v>89132</v>
      </c>
      <c r="U81" s="29">
        <v>251168</v>
      </c>
      <c r="V81" s="29">
        <v>1334</v>
      </c>
      <c r="W81" s="26">
        <v>1578</v>
      </c>
      <c r="X81" s="28">
        <f t="shared" si="39"/>
        <v>341634</v>
      </c>
    </row>
    <row r="82" spans="1:24" ht="7.5" customHeight="1" x14ac:dyDescent="0.2">
      <c r="A82" s="42"/>
      <c r="B82" s="71"/>
      <c r="C82" s="79"/>
      <c r="D82" s="84"/>
      <c r="E82" s="30" t="s">
        <v>174</v>
      </c>
      <c r="F82" s="45">
        <v>10145</v>
      </c>
      <c r="G82" s="46">
        <v>3</v>
      </c>
      <c r="H82" s="47">
        <f>SUM(F82:G82)</f>
        <v>10148</v>
      </c>
      <c r="I82" s="48">
        <v>14205</v>
      </c>
      <c r="J82" s="48">
        <v>346</v>
      </c>
      <c r="K82" s="45">
        <v>1948</v>
      </c>
      <c r="L82" s="47">
        <f>SUM(H82:J82)</f>
        <v>24699</v>
      </c>
      <c r="M82" s="5"/>
      <c r="N82" s="71"/>
      <c r="O82" s="94" t="s">
        <v>175</v>
      </c>
      <c r="P82" s="76" t="s">
        <v>176</v>
      </c>
      <c r="Q82" s="77"/>
      <c r="R82" s="26">
        <v>82967</v>
      </c>
      <c r="S82" s="27">
        <v>8</v>
      </c>
      <c r="T82" s="28">
        <f t="shared" si="12"/>
        <v>82975</v>
      </c>
      <c r="U82" s="29">
        <v>239627</v>
      </c>
      <c r="V82" s="29">
        <v>1284</v>
      </c>
      <c r="W82" s="26">
        <v>2257</v>
      </c>
      <c r="X82" s="28">
        <f t="shared" si="39"/>
        <v>323886</v>
      </c>
    </row>
    <row r="83" spans="1:24" ht="7.5" customHeight="1" x14ac:dyDescent="0.2">
      <c r="A83" s="42"/>
      <c r="B83" s="71"/>
      <c r="C83" s="79"/>
      <c r="D83" s="85"/>
      <c r="E83" s="30" t="s">
        <v>10</v>
      </c>
      <c r="F83" s="40">
        <f>SUM(F80:F82)</f>
        <v>52761</v>
      </c>
      <c r="G83" s="27">
        <f>SUM(G80:G82)</f>
        <v>11</v>
      </c>
      <c r="H83" s="28">
        <f>SUM(F83:G83)</f>
        <v>52772</v>
      </c>
      <c r="I83" s="40">
        <f t="shared" ref="I83:K83" si="40">SUM(I80:I82)</f>
        <v>69944</v>
      </c>
      <c r="J83" s="40">
        <f t="shared" si="40"/>
        <v>1750</v>
      </c>
      <c r="K83" s="40">
        <f t="shared" si="40"/>
        <v>8764</v>
      </c>
      <c r="L83" s="47">
        <f>SUM(H83:J83)</f>
        <v>124466</v>
      </c>
      <c r="M83" s="5"/>
      <c r="N83" s="71"/>
      <c r="O83" s="79"/>
      <c r="P83" s="76" t="s">
        <v>177</v>
      </c>
      <c r="Q83" s="77"/>
      <c r="R83" s="26">
        <v>41231</v>
      </c>
      <c r="S83" s="27">
        <v>4</v>
      </c>
      <c r="T83" s="28">
        <f t="shared" si="12"/>
        <v>41235</v>
      </c>
      <c r="U83" s="29">
        <v>109061</v>
      </c>
      <c r="V83" s="29">
        <v>491</v>
      </c>
      <c r="W83" s="26">
        <v>828</v>
      </c>
      <c r="X83" s="28">
        <f t="shared" si="39"/>
        <v>150787</v>
      </c>
    </row>
    <row r="84" spans="1:24" ht="7.5" customHeight="1" x14ac:dyDescent="0.2">
      <c r="A84" s="42"/>
      <c r="B84" s="71"/>
      <c r="C84" s="79"/>
      <c r="D84" s="83" t="s">
        <v>178</v>
      </c>
      <c r="E84" s="25" t="s">
        <v>178</v>
      </c>
      <c r="F84" s="45">
        <v>46525</v>
      </c>
      <c r="G84" s="46">
        <v>8</v>
      </c>
      <c r="H84" s="47">
        <f>SUM(F84:G84)</f>
        <v>46533</v>
      </c>
      <c r="I84" s="48">
        <v>72220</v>
      </c>
      <c r="J84" s="48">
        <v>1692</v>
      </c>
      <c r="K84" s="45">
        <v>8723</v>
      </c>
      <c r="L84" s="47">
        <f>SUM(H84:J84)</f>
        <v>120445</v>
      </c>
      <c r="M84" s="5"/>
      <c r="N84" s="71"/>
      <c r="O84" s="80"/>
      <c r="P84" s="76" t="s">
        <v>179</v>
      </c>
      <c r="Q84" s="77"/>
      <c r="R84" s="26">
        <v>12338</v>
      </c>
      <c r="S84" s="27">
        <v>0</v>
      </c>
      <c r="T84" s="28">
        <f t="shared" si="12"/>
        <v>12338</v>
      </c>
      <c r="U84" s="29">
        <v>20453</v>
      </c>
      <c r="V84" s="29">
        <v>187</v>
      </c>
      <c r="W84" s="26">
        <v>161</v>
      </c>
      <c r="X84" s="28">
        <f t="shared" si="39"/>
        <v>32978</v>
      </c>
    </row>
    <row r="85" spans="1:24" ht="7.5" customHeight="1" x14ac:dyDescent="0.2">
      <c r="A85" s="42"/>
      <c r="B85" s="71"/>
      <c r="C85" s="79"/>
      <c r="D85" s="84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8183</v>
      </c>
      <c r="J85" s="48">
        <v>563</v>
      </c>
      <c r="K85" s="45">
        <v>1973</v>
      </c>
      <c r="L85" s="47">
        <f>SUM(H85:J85)</f>
        <v>16316</v>
      </c>
      <c r="M85" s="49"/>
      <c r="N85" s="71"/>
      <c r="O85" s="89" t="s">
        <v>181</v>
      </c>
      <c r="P85" s="90"/>
      <c r="Q85" s="77"/>
      <c r="R85" s="26">
        <v>184656</v>
      </c>
      <c r="S85" s="27">
        <v>13</v>
      </c>
      <c r="T85" s="28">
        <f t="shared" si="12"/>
        <v>184669</v>
      </c>
      <c r="U85" s="29">
        <v>484262</v>
      </c>
      <c r="V85" s="29">
        <v>3370</v>
      </c>
      <c r="W85" s="26">
        <v>4012</v>
      </c>
      <c r="X85" s="28">
        <f t="shared" si="39"/>
        <v>672301</v>
      </c>
    </row>
    <row r="86" spans="1:24" ht="7.5" customHeight="1" x14ac:dyDescent="0.2">
      <c r="A86" s="42"/>
      <c r="B86" s="71"/>
      <c r="C86" s="79"/>
      <c r="D86" s="84"/>
      <c r="E86" s="30" t="s">
        <v>182</v>
      </c>
      <c r="F86" s="26">
        <v>9629</v>
      </c>
      <c r="G86" s="27">
        <v>5</v>
      </c>
      <c r="H86" s="28">
        <f t="shared" si="25"/>
        <v>9634</v>
      </c>
      <c r="I86" s="29">
        <v>18200</v>
      </c>
      <c r="J86" s="29">
        <v>332</v>
      </c>
      <c r="K86" s="26">
        <v>1914</v>
      </c>
      <c r="L86" s="28">
        <f t="shared" si="26"/>
        <v>28166</v>
      </c>
      <c r="M86" s="49"/>
      <c r="N86" s="71"/>
      <c r="O86" s="89" t="s">
        <v>183</v>
      </c>
      <c r="P86" s="90"/>
      <c r="Q86" s="77"/>
      <c r="R86" s="26">
        <v>124171</v>
      </c>
      <c r="S86" s="27">
        <v>14</v>
      </c>
      <c r="T86" s="28">
        <f t="shared" si="12"/>
        <v>124185</v>
      </c>
      <c r="U86" s="50">
        <v>324127</v>
      </c>
      <c r="V86" s="50">
        <v>1804</v>
      </c>
      <c r="W86" s="26">
        <v>2510</v>
      </c>
      <c r="X86" s="28">
        <f t="shared" si="39"/>
        <v>450116</v>
      </c>
    </row>
    <row r="87" spans="1:24" ht="7.5" customHeight="1" x14ac:dyDescent="0.2">
      <c r="A87" s="51"/>
      <c r="B87" s="71"/>
      <c r="C87" s="79"/>
      <c r="D87" s="85"/>
      <c r="E87" s="30" t="s">
        <v>10</v>
      </c>
      <c r="F87" s="40">
        <f>SUM(F84:F86)</f>
        <v>63724</v>
      </c>
      <c r="G87" s="27">
        <f>SUM(G84:G86)</f>
        <v>13</v>
      </c>
      <c r="H87" s="28">
        <f t="shared" si="25"/>
        <v>63737</v>
      </c>
      <c r="I87" s="40">
        <f t="shared" ref="I87:K87" si="41">SUM(I84:I86)</f>
        <v>98603</v>
      </c>
      <c r="J87" s="40">
        <f t="shared" si="41"/>
        <v>2587</v>
      </c>
      <c r="K87" s="40">
        <f t="shared" si="41"/>
        <v>12610</v>
      </c>
      <c r="L87" s="28">
        <f t="shared" si="26"/>
        <v>164927</v>
      </c>
      <c r="M87" s="49"/>
      <c r="N87" s="71"/>
      <c r="O87" s="89" t="s">
        <v>184</v>
      </c>
      <c r="P87" s="90"/>
      <c r="Q87" s="77"/>
      <c r="R87" s="26">
        <v>143485</v>
      </c>
      <c r="S87" s="27">
        <v>6</v>
      </c>
      <c r="T87" s="28">
        <f t="shared" si="12"/>
        <v>143491</v>
      </c>
      <c r="U87" s="50">
        <v>325298</v>
      </c>
      <c r="V87" s="50">
        <v>1717</v>
      </c>
      <c r="W87" s="52">
        <v>2130</v>
      </c>
      <c r="X87" s="28">
        <f t="shared" si="39"/>
        <v>470506</v>
      </c>
    </row>
    <row r="88" spans="1:24" ht="7.5" customHeight="1" x14ac:dyDescent="0.2">
      <c r="A88" s="5"/>
      <c r="B88" s="71"/>
      <c r="C88" s="79"/>
      <c r="D88" s="92" t="s">
        <v>185</v>
      </c>
      <c r="E88" s="93"/>
      <c r="F88" s="26">
        <v>48576</v>
      </c>
      <c r="G88" s="27">
        <v>13</v>
      </c>
      <c r="H88" s="28">
        <f t="shared" si="25"/>
        <v>48589</v>
      </c>
      <c r="I88" s="29">
        <v>150470</v>
      </c>
      <c r="J88" s="29">
        <v>1118</v>
      </c>
      <c r="K88" s="26">
        <v>4226</v>
      </c>
      <c r="L88" s="28">
        <f t="shared" si="26"/>
        <v>200177</v>
      </c>
      <c r="M88" s="49"/>
      <c r="N88" s="71"/>
      <c r="O88" s="111" t="s">
        <v>186</v>
      </c>
      <c r="P88" s="76" t="s">
        <v>187</v>
      </c>
      <c r="Q88" s="77"/>
      <c r="R88" s="26">
        <v>192840</v>
      </c>
      <c r="S88" s="27">
        <v>12</v>
      </c>
      <c r="T88" s="28">
        <f t="shared" si="12"/>
        <v>192852</v>
      </c>
      <c r="U88" s="50">
        <v>440284</v>
      </c>
      <c r="V88" s="50">
        <v>2203</v>
      </c>
      <c r="W88" s="52">
        <v>3312</v>
      </c>
      <c r="X88" s="28">
        <f t="shared" si="39"/>
        <v>635339</v>
      </c>
    </row>
    <row r="89" spans="1:24" ht="7.5" customHeight="1" x14ac:dyDescent="0.2">
      <c r="A89" s="5"/>
      <c r="B89" s="71"/>
      <c r="C89" s="80"/>
      <c r="D89" s="92" t="s">
        <v>188</v>
      </c>
      <c r="E89" s="93"/>
      <c r="F89" s="26">
        <v>76549</v>
      </c>
      <c r="G89" s="27">
        <v>22</v>
      </c>
      <c r="H89" s="28">
        <f t="shared" si="25"/>
        <v>76571</v>
      </c>
      <c r="I89" s="29">
        <v>197939</v>
      </c>
      <c r="J89" s="29">
        <v>1955</v>
      </c>
      <c r="K89" s="26">
        <v>9362</v>
      </c>
      <c r="L89" s="28">
        <f t="shared" si="26"/>
        <v>276465</v>
      </c>
      <c r="N89" s="71"/>
      <c r="O89" s="112"/>
      <c r="P89" s="113" t="s">
        <v>189</v>
      </c>
      <c r="Q89" s="114"/>
      <c r="R89" s="26">
        <f t="shared" ref="R89:W89" si="42">SUM(R101:R102)</f>
        <v>24499</v>
      </c>
      <c r="S89" s="27">
        <f t="shared" si="42"/>
        <v>0</v>
      </c>
      <c r="T89" s="28">
        <f>SUM(T101:T102)</f>
        <v>24499</v>
      </c>
      <c r="U89" s="50">
        <f>SUM(U101:U102)</f>
        <v>35696</v>
      </c>
      <c r="V89" s="50">
        <f t="shared" si="42"/>
        <v>275</v>
      </c>
      <c r="W89" s="52">
        <f t="shared" si="42"/>
        <v>403</v>
      </c>
      <c r="X89" s="28">
        <f>SUM(T89:V89)</f>
        <v>60470</v>
      </c>
    </row>
    <row r="90" spans="1:24" ht="7.5" customHeight="1" x14ac:dyDescent="0.2">
      <c r="A90" s="5"/>
      <c r="B90" s="71"/>
      <c r="C90" s="95" t="s">
        <v>190</v>
      </c>
      <c r="D90" s="107" t="s">
        <v>190</v>
      </c>
      <c r="E90" s="25" t="s">
        <v>191</v>
      </c>
      <c r="F90" s="26">
        <v>112652</v>
      </c>
      <c r="G90" s="27">
        <v>26</v>
      </c>
      <c r="H90" s="28">
        <f t="shared" si="25"/>
        <v>112678</v>
      </c>
      <c r="I90" s="29">
        <v>278059</v>
      </c>
      <c r="J90" s="29">
        <v>3626</v>
      </c>
      <c r="K90" s="26">
        <v>14070</v>
      </c>
      <c r="L90" s="28">
        <f t="shared" si="26"/>
        <v>394363</v>
      </c>
      <c r="N90" s="72"/>
      <c r="O90" s="98" t="s">
        <v>37</v>
      </c>
      <c r="P90" s="99"/>
      <c r="Q90" s="100"/>
      <c r="R90" s="34">
        <f>SUM(R77:R89)</f>
        <v>1217449</v>
      </c>
      <c r="S90" s="37">
        <f>SUM(S77:S89)</f>
        <v>95</v>
      </c>
      <c r="T90" s="36">
        <f t="shared" ref="T90:T95" si="43">SUM(R90:S90)</f>
        <v>1217544</v>
      </c>
      <c r="U90" s="44">
        <f>SUM(U77:U89)</f>
        <v>3284565</v>
      </c>
      <c r="V90" s="44">
        <f>SUM(V77:V89)</f>
        <v>18281</v>
      </c>
      <c r="W90" s="35">
        <f>SUM(W77:W89)</f>
        <v>32487</v>
      </c>
      <c r="X90" s="36">
        <f t="shared" ref="X90:X95" si="44">SUM(T90:V90)</f>
        <v>4520390</v>
      </c>
    </row>
    <row r="91" spans="1:24" ht="7.5" customHeight="1" x14ac:dyDescent="0.2">
      <c r="B91" s="71"/>
      <c r="C91" s="95"/>
      <c r="D91" s="108"/>
      <c r="E91" s="25" t="s">
        <v>192</v>
      </c>
      <c r="F91" s="26">
        <v>28619</v>
      </c>
      <c r="G91" s="27">
        <v>5</v>
      </c>
      <c r="H91" s="28">
        <f t="shared" si="25"/>
        <v>28624</v>
      </c>
      <c r="I91" s="29">
        <v>56271</v>
      </c>
      <c r="J91" s="29">
        <v>937</v>
      </c>
      <c r="K91" s="26">
        <v>4798</v>
      </c>
      <c r="L91" s="28">
        <f t="shared" si="26"/>
        <v>85832</v>
      </c>
      <c r="N91" s="70" t="s">
        <v>193</v>
      </c>
      <c r="O91" s="86" t="s">
        <v>194</v>
      </c>
      <c r="P91" s="87"/>
      <c r="Q91" s="88"/>
      <c r="R91" s="14">
        <v>120891</v>
      </c>
      <c r="S91" s="15">
        <v>3</v>
      </c>
      <c r="T91" s="16">
        <f t="shared" si="43"/>
        <v>120894</v>
      </c>
      <c r="U91" s="53">
        <v>437481</v>
      </c>
      <c r="V91" s="17">
        <v>2517</v>
      </c>
      <c r="W91" s="14">
        <v>2808</v>
      </c>
      <c r="X91" s="16">
        <f t="shared" si="44"/>
        <v>560892</v>
      </c>
    </row>
    <row r="92" spans="1:24" ht="7.5" customHeight="1" x14ac:dyDescent="0.2">
      <c r="B92" s="71"/>
      <c r="C92" s="95"/>
      <c r="D92" s="109"/>
      <c r="E92" s="25" t="s">
        <v>10</v>
      </c>
      <c r="F92" s="26">
        <f>SUM(F90:F91)</f>
        <v>141271</v>
      </c>
      <c r="G92" s="27">
        <f>SUM(G90:G91)</f>
        <v>31</v>
      </c>
      <c r="H92" s="28">
        <f t="shared" si="25"/>
        <v>141302</v>
      </c>
      <c r="I92" s="29">
        <f>SUM(I90:I91)</f>
        <v>334330</v>
      </c>
      <c r="J92" s="29">
        <f>SUM(J90:J91)</f>
        <v>4563</v>
      </c>
      <c r="K92" s="26">
        <f>SUM(K90:K91)</f>
        <v>18868</v>
      </c>
      <c r="L92" s="28">
        <f t="shared" si="26"/>
        <v>480195</v>
      </c>
      <c r="N92" s="71"/>
      <c r="O92" s="89" t="s">
        <v>195</v>
      </c>
      <c r="P92" s="90"/>
      <c r="Q92" s="77"/>
      <c r="R92" s="26">
        <v>11817</v>
      </c>
      <c r="S92" s="27">
        <v>0</v>
      </c>
      <c r="T92" s="28">
        <f t="shared" si="43"/>
        <v>11817</v>
      </c>
      <c r="U92" s="29">
        <v>22467</v>
      </c>
      <c r="V92" s="29">
        <v>237</v>
      </c>
      <c r="W92" s="26">
        <v>136</v>
      </c>
      <c r="X92" s="28">
        <f t="shared" si="44"/>
        <v>34521</v>
      </c>
    </row>
    <row r="93" spans="1:24" ht="7.5" customHeight="1" x14ac:dyDescent="0.2">
      <c r="B93" s="71"/>
      <c r="C93" s="95"/>
      <c r="D93" s="76" t="s">
        <v>196</v>
      </c>
      <c r="E93" s="77"/>
      <c r="F93" s="26">
        <v>75611</v>
      </c>
      <c r="G93" s="27">
        <v>10</v>
      </c>
      <c r="H93" s="28">
        <f t="shared" si="25"/>
        <v>75621</v>
      </c>
      <c r="I93" s="29">
        <v>228948</v>
      </c>
      <c r="J93" s="29">
        <v>1650</v>
      </c>
      <c r="K93" s="26">
        <v>4609</v>
      </c>
      <c r="L93" s="28">
        <f t="shared" si="26"/>
        <v>306219</v>
      </c>
      <c r="N93" s="71"/>
      <c r="O93" s="89" t="s">
        <v>197</v>
      </c>
      <c r="P93" s="90"/>
      <c r="Q93" s="77"/>
      <c r="R93" s="26">
        <v>11059</v>
      </c>
      <c r="S93" s="27">
        <v>0</v>
      </c>
      <c r="T93" s="28">
        <f t="shared" si="43"/>
        <v>11059</v>
      </c>
      <c r="U93" s="29">
        <v>19893</v>
      </c>
      <c r="V93" s="29">
        <v>191</v>
      </c>
      <c r="W93" s="26">
        <v>213</v>
      </c>
      <c r="X93" s="28">
        <f t="shared" si="44"/>
        <v>31143</v>
      </c>
    </row>
    <row r="94" spans="1:24" ht="7.5" customHeight="1" x14ac:dyDescent="0.2">
      <c r="B94" s="71"/>
      <c r="C94" s="95"/>
      <c r="D94" s="76" t="s">
        <v>198</v>
      </c>
      <c r="E94" s="77"/>
      <c r="F94" s="26">
        <v>67059</v>
      </c>
      <c r="G94" s="27">
        <v>20</v>
      </c>
      <c r="H94" s="28">
        <f t="shared" si="25"/>
        <v>67079</v>
      </c>
      <c r="I94" s="29">
        <v>205690</v>
      </c>
      <c r="J94" s="29">
        <v>1632</v>
      </c>
      <c r="K94" s="26">
        <v>6705</v>
      </c>
      <c r="L94" s="28">
        <f t="shared" si="26"/>
        <v>274401</v>
      </c>
      <c r="N94" s="72"/>
      <c r="O94" s="98" t="s">
        <v>37</v>
      </c>
      <c r="P94" s="99"/>
      <c r="Q94" s="100"/>
      <c r="R94" s="34">
        <f>SUM(R91:R93)</f>
        <v>143767</v>
      </c>
      <c r="S94" s="37">
        <f>SUM(S91:S93)</f>
        <v>3</v>
      </c>
      <c r="T94" s="36">
        <f t="shared" si="43"/>
        <v>143770</v>
      </c>
      <c r="U94" s="38">
        <f>SUM(U91:U93)</f>
        <v>479841</v>
      </c>
      <c r="V94" s="38">
        <f>SUM(V91:V93)</f>
        <v>2945</v>
      </c>
      <c r="W94" s="34">
        <f>SUM(W91:W93)</f>
        <v>3157</v>
      </c>
      <c r="X94" s="36">
        <f t="shared" si="44"/>
        <v>626556</v>
      </c>
    </row>
    <row r="95" spans="1:24" ht="7.5" customHeight="1" x14ac:dyDescent="0.2">
      <c r="B95" s="71"/>
      <c r="C95" s="95" t="s">
        <v>199</v>
      </c>
      <c r="D95" s="92" t="s">
        <v>200</v>
      </c>
      <c r="E95" s="93"/>
      <c r="F95" s="26">
        <v>98395</v>
      </c>
      <c r="G95" s="27">
        <v>23</v>
      </c>
      <c r="H95" s="28">
        <f t="shared" si="25"/>
        <v>98418</v>
      </c>
      <c r="I95" s="29">
        <v>206172</v>
      </c>
      <c r="J95" s="29">
        <v>1489</v>
      </c>
      <c r="K95" s="26">
        <v>2064</v>
      </c>
      <c r="L95" s="28">
        <f t="shared" si="26"/>
        <v>306079</v>
      </c>
      <c r="N95" s="117" t="s">
        <v>201</v>
      </c>
      <c r="O95" s="118"/>
      <c r="P95" s="118"/>
      <c r="Q95" s="119"/>
      <c r="R95" s="55">
        <f>SUM(F40,F19,F98,R16,R42,R56,R69,R76,R90,R94)</f>
        <v>8396291</v>
      </c>
      <c r="S95" s="55">
        <f>SUM(G40,G19,G98,S16,S42,S56,S69,S76,S90,S94)</f>
        <v>1195</v>
      </c>
      <c r="T95" s="56">
        <f t="shared" si="43"/>
        <v>8397486</v>
      </c>
      <c r="U95" s="57">
        <f t="shared" ref="U95:W95" si="45">SUM(I40,I19,I98,U16,U42,U56,U69,U76,U90,U94)</f>
        <v>23453517</v>
      </c>
      <c r="V95" s="57">
        <f t="shared" si="45"/>
        <v>159657</v>
      </c>
      <c r="W95" s="58">
        <f t="shared" si="45"/>
        <v>360094</v>
      </c>
      <c r="X95" s="56">
        <f t="shared" si="44"/>
        <v>32010660</v>
      </c>
    </row>
    <row r="96" spans="1:24" ht="7.5" customHeight="1" x14ac:dyDescent="0.2">
      <c r="B96" s="71"/>
      <c r="C96" s="95"/>
      <c r="D96" s="92" t="s">
        <v>202</v>
      </c>
      <c r="E96" s="93"/>
      <c r="F96" s="26">
        <v>11546</v>
      </c>
      <c r="G96" s="27">
        <v>4</v>
      </c>
      <c r="H96" s="28">
        <f t="shared" si="25"/>
        <v>11550</v>
      </c>
      <c r="I96" s="29">
        <v>27617</v>
      </c>
      <c r="J96" s="29">
        <v>214</v>
      </c>
      <c r="K96" s="26">
        <v>142</v>
      </c>
      <c r="L96" s="28">
        <f t="shared" si="26"/>
        <v>39381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1"/>
      <c r="C97" s="95"/>
      <c r="D97" s="92" t="s">
        <v>10</v>
      </c>
      <c r="E97" s="93"/>
      <c r="F97" s="40">
        <f>SUM(F95:F96)</f>
        <v>109941</v>
      </c>
      <c r="G97" s="27">
        <f>SUM(G95:G96)</f>
        <v>27</v>
      </c>
      <c r="H97" s="28">
        <f t="shared" si="25"/>
        <v>109968</v>
      </c>
      <c r="I97" s="26">
        <f>SUM(I95:I96)</f>
        <v>233789</v>
      </c>
      <c r="J97" s="26">
        <f>SUM(J95:J96)</f>
        <v>1703</v>
      </c>
      <c r="K97" s="26">
        <f>SUM(K95:K96)</f>
        <v>2206</v>
      </c>
      <c r="L97" s="28">
        <f t="shared" si="26"/>
        <v>345460</v>
      </c>
      <c r="N97" s="49"/>
      <c r="O97" s="49"/>
      <c r="P97" s="59"/>
      <c r="Q97" s="59"/>
      <c r="R97" s="60"/>
      <c r="S97" s="60"/>
      <c r="T97" s="60"/>
      <c r="U97" s="60"/>
      <c r="V97" s="60"/>
      <c r="W97" s="60"/>
      <c r="X97" s="60"/>
    </row>
    <row r="98" spans="2:24" ht="7.5" customHeight="1" x14ac:dyDescent="0.2">
      <c r="B98" s="72"/>
      <c r="C98" s="120" t="s">
        <v>37</v>
      </c>
      <c r="D98" s="120"/>
      <c r="E98" s="120"/>
      <c r="F98" s="43">
        <f>SUM(F41,F44,F47:F48,F52,F55,F58,F61:F62,F65,F69,F72,F76,F79,F83,F87:F89,F92:F94,F97)</f>
        <v>1954710</v>
      </c>
      <c r="G98" s="37">
        <f>SUM(G41,G44,G47:G48,G52,G55,G58,G61:G62,G65,G69,G72,G76,G79,G83,G87:G89,G92:G94,G97)</f>
        <v>334</v>
      </c>
      <c r="H98" s="36">
        <f t="shared" si="25"/>
        <v>1955044</v>
      </c>
      <c r="I98" s="34">
        <f t="shared" ref="I98:K98" si="46">SUM(I41,I44,I47:I48,I52,I55,I58,I61:I62,I65,I69,I72,I76,I79,I83,I87:I89,I92:I94,I97)</f>
        <v>5330926</v>
      </c>
      <c r="J98" s="34">
        <f t="shared" si="46"/>
        <v>40981</v>
      </c>
      <c r="K98" s="34">
        <f t="shared" si="46"/>
        <v>140002</v>
      </c>
      <c r="L98" s="36">
        <f t="shared" si="26"/>
        <v>7326951</v>
      </c>
      <c r="N98" s="49"/>
      <c r="O98" s="49"/>
      <c r="P98" s="59"/>
      <c r="Q98" s="59"/>
      <c r="R98" s="60"/>
      <c r="S98" s="60"/>
      <c r="T98" s="60"/>
      <c r="U98" s="60"/>
      <c r="V98" s="60"/>
      <c r="W98" s="60"/>
      <c r="X98" s="60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19.5" hidden="1" customHeight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70" t="s">
        <v>203</v>
      </c>
      <c r="O101" s="115" t="s">
        <v>186</v>
      </c>
      <c r="P101" s="70" t="s">
        <v>204</v>
      </c>
      <c r="Q101" s="54" t="s">
        <v>186</v>
      </c>
      <c r="R101" s="61">
        <v>722</v>
      </c>
      <c r="S101" s="61">
        <v>0</v>
      </c>
      <c r="T101" s="61">
        <f>SUM(R101:S101)</f>
        <v>722</v>
      </c>
      <c r="U101" s="61">
        <v>316</v>
      </c>
      <c r="V101" s="61">
        <v>3</v>
      </c>
      <c r="W101" s="61">
        <v>12</v>
      </c>
      <c r="X101" s="61">
        <f t="shared" ref="X101:X102" si="47">SUM(T101:V101)</f>
        <v>1041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72"/>
      <c r="O102" s="116"/>
      <c r="P102" s="72"/>
      <c r="Q102" s="54" t="s">
        <v>205</v>
      </c>
      <c r="R102" s="61">
        <v>23777</v>
      </c>
      <c r="S102" s="61">
        <v>0</v>
      </c>
      <c r="T102" s="61">
        <f>SUM(R102:S102)</f>
        <v>23777</v>
      </c>
      <c r="U102" s="61">
        <v>35380</v>
      </c>
      <c r="V102" s="61">
        <v>272</v>
      </c>
      <c r="W102" s="61">
        <v>391</v>
      </c>
      <c r="X102" s="61">
        <f t="shared" si="47"/>
        <v>59429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6">
    <mergeCell ref="N101:N102"/>
    <mergeCell ref="O101:O102"/>
    <mergeCell ref="P101:P102"/>
    <mergeCell ref="C95:C97"/>
    <mergeCell ref="D95:E95"/>
    <mergeCell ref="N95:Q95"/>
    <mergeCell ref="D96:E96"/>
    <mergeCell ref="D97:E97"/>
    <mergeCell ref="C98:E98"/>
    <mergeCell ref="P83:Q83"/>
    <mergeCell ref="D84:D87"/>
    <mergeCell ref="P84:Q84"/>
    <mergeCell ref="O85:Q85"/>
    <mergeCell ref="O86:Q86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F2EC-B944-4292-87A5-4E31DD600525}">
  <sheetPr>
    <pageSetUpPr fitToPage="1"/>
  </sheetPr>
  <dimension ref="A1:X107"/>
  <sheetViews>
    <sheetView tabSelected="1" topLeftCell="B1" zoomScaleNormal="100" zoomScaleSheetLayoutView="100" workbookViewId="0"/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206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4" t="s">
        <v>2</v>
      </c>
      <c r="G4" s="65"/>
      <c r="H4" s="66"/>
      <c r="I4" s="67" t="s">
        <v>3</v>
      </c>
      <c r="J4" s="68" t="s">
        <v>4</v>
      </c>
      <c r="K4" s="64" t="s">
        <v>5</v>
      </c>
      <c r="L4" s="69"/>
      <c r="N4" s="70" t="s">
        <v>6</v>
      </c>
      <c r="O4" s="78" t="s">
        <v>207</v>
      </c>
      <c r="P4" s="81" t="s">
        <v>6</v>
      </c>
      <c r="Q4" s="82"/>
      <c r="R4" s="14">
        <v>110381</v>
      </c>
      <c r="S4" s="15">
        <v>5</v>
      </c>
      <c r="T4" s="16">
        <f t="shared" ref="T4:T17" si="0">SUM(R4:S4)</f>
        <v>110386</v>
      </c>
      <c r="U4" s="17">
        <v>387236</v>
      </c>
      <c r="V4" s="17">
        <v>2222</v>
      </c>
      <c r="W4" s="14">
        <v>2654</v>
      </c>
      <c r="X4" s="16">
        <f t="shared" ref="X4:X48" si="1">SUM(T4:V4)</f>
        <v>499844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67"/>
      <c r="J5" s="68"/>
      <c r="K5" s="21" t="s">
        <v>11</v>
      </c>
      <c r="L5" s="24"/>
      <c r="N5" s="71"/>
      <c r="O5" s="79"/>
      <c r="P5" s="83" t="s">
        <v>12</v>
      </c>
      <c r="Q5" s="25" t="s">
        <v>13</v>
      </c>
      <c r="R5" s="26">
        <v>62092</v>
      </c>
      <c r="S5" s="27">
        <v>3</v>
      </c>
      <c r="T5" s="28">
        <f t="shared" si="0"/>
        <v>62095</v>
      </c>
      <c r="U5" s="29">
        <v>170949</v>
      </c>
      <c r="V5" s="29">
        <v>1137</v>
      </c>
      <c r="W5" s="26">
        <v>1076</v>
      </c>
      <c r="X5" s="28">
        <f t="shared" si="1"/>
        <v>234181</v>
      </c>
    </row>
    <row r="6" spans="1:24" s="13" customFormat="1" ht="7.5" customHeight="1" x14ac:dyDescent="0.2">
      <c r="A6" s="9"/>
      <c r="B6" s="70" t="s">
        <v>14</v>
      </c>
      <c r="C6" s="86" t="s">
        <v>15</v>
      </c>
      <c r="D6" s="87"/>
      <c r="E6" s="88"/>
      <c r="F6" s="14">
        <v>92062</v>
      </c>
      <c r="G6" s="15">
        <v>9</v>
      </c>
      <c r="H6" s="16">
        <f t="shared" ref="H6:H54" si="2">SUM(F6:G6)</f>
        <v>92071</v>
      </c>
      <c r="I6" s="17">
        <v>416510</v>
      </c>
      <c r="J6" s="17">
        <v>3623</v>
      </c>
      <c r="K6" s="14">
        <v>12247</v>
      </c>
      <c r="L6" s="16">
        <f t="shared" ref="L6:L54" si="3">SUM(H6:J6)</f>
        <v>512204</v>
      </c>
      <c r="N6" s="71"/>
      <c r="O6" s="79"/>
      <c r="P6" s="84"/>
      <c r="Q6" s="30" t="s">
        <v>16</v>
      </c>
      <c r="R6" s="26">
        <v>31397</v>
      </c>
      <c r="S6" s="27">
        <v>2</v>
      </c>
      <c r="T6" s="28">
        <f t="shared" si="0"/>
        <v>31399</v>
      </c>
      <c r="U6" s="29">
        <v>78729</v>
      </c>
      <c r="V6" s="29">
        <v>330</v>
      </c>
      <c r="W6" s="26">
        <v>528</v>
      </c>
      <c r="X6" s="28">
        <f t="shared" si="1"/>
        <v>110458</v>
      </c>
    </row>
    <row r="7" spans="1:24" s="13" customFormat="1" ht="7.5" customHeight="1" x14ac:dyDescent="0.2">
      <c r="A7" s="9"/>
      <c r="B7" s="71"/>
      <c r="C7" s="89" t="s">
        <v>17</v>
      </c>
      <c r="D7" s="90"/>
      <c r="E7" s="77"/>
      <c r="F7" s="26">
        <v>28560</v>
      </c>
      <c r="G7" s="27">
        <v>2</v>
      </c>
      <c r="H7" s="28">
        <f t="shared" si="2"/>
        <v>28562</v>
      </c>
      <c r="I7" s="29">
        <v>96603</v>
      </c>
      <c r="J7" s="29">
        <v>543</v>
      </c>
      <c r="K7" s="26">
        <v>1185</v>
      </c>
      <c r="L7" s="28">
        <f t="shared" si="3"/>
        <v>125708</v>
      </c>
      <c r="N7" s="71"/>
      <c r="O7" s="80"/>
      <c r="P7" s="85"/>
      <c r="Q7" s="30" t="s">
        <v>10</v>
      </c>
      <c r="R7" s="26">
        <f>SUM(R5:R6)</f>
        <v>93489</v>
      </c>
      <c r="S7" s="27">
        <f>SUM(S5:S6)</f>
        <v>5</v>
      </c>
      <c r="T7" s="28">
        <f t="shared" si="0"/>
        <v>93494</v>
      </c>
      <c r="U7" s="29">
        <f t="shared" ref="U7:W7" si="4">SUM(U5:U6)</f>
        <v>249678</v>
      </c>
      <c r="V7" s="29">
        <f t="shared" si="4"/>
        <v>1467</v>
      </c>
      <c r="W7" s="26">
        <f t="shared" si="4"/>
        <v>1604</v>
      </c>
      <c r="X7" s="28">
        <f t="shared" si="1"/>
        <v>344639</v>
      </c>
    </row>
    <row r="8" spans="1:24" s="13" customFormat="1" ht="7.5" customHeight="1" x14ac:dyDescent="0.2">
      <c r="A8" s="9"/>
      <c r="B8" s="71"/>
      <c r="C8" s="89" t="s">
        <v>18</v>
      </c>
      <c r="D8" s="90"/>
      <c r="E8" s="77"/>
      <c r="F8" s="26">
        <v>42170</v>
      </c>
      <c r="G8" s="27">
        <v>4</v>
      </c>
      <c r="H8" s="28">
        <f t="shared" si="2"/>
        <v>42174</v>
      </c>
      <c r="I8" s="29">
        <v>124497</v>
      </c>
      <c r="J8" s="29">
        <v>831</v>
      </c>
      <c r="K8" s="26">
        <v>1930</v>
      </c>
      <c r="L8" s="28">
        <f>SUM(H8:J8)</f>
        <v>167502</v>
      </c>
      <c r="N8" s="71"/>
      <c r="O8" s="91" t="s">
        <v>19</v>
      </c>
      <c r="P8" s="92"/>
      <c r="Q8" s="93"/>
      <c r="R8" s="26">
        <v>83996</v>
      </c>
      <c r="S8" s="27">
        <v>10</v>
      </c>
      <c r="T8" s="28">
        <f t="shared" si="0"/>
        <v>84006</v>
      </c>
      <c r="U8" s="29">
        <v>293354</v>
      </c>
      <c r="V8" s="29">
        <v>1284</v>
      </c>
      <c r="W8" s="26">
        <v>2153</v>
      </c>
      <c r="X8" s="28">
        <f t="shared" si="1"/>
        <v>378644</v>
      </c>
    </row>
    <row r="9" spans="1:24" s="13" customFormat="1" ht="7.5" customHeight="1" x14ac:dyDescent="0.2">
      <c r="A9" s="9"/>
      <c r="B9" s="71"/>
      <c r="C9" s="94" t="s">
        <v>20</v>
      </c>
      <c r="D9" s="76" t="s">
        <v>21</v>
      </c>
      <c r="E9" s="77"/>
      <c r="F9" s="26">
        <v>22186</v>
      </c>
      <c r="G9" s="27">
        <v>2</v>
      </c>
      <c r="H9" s="28">
        <f t="shared" si="2"/>
        <v>22188</v>
      </c>
      <c r="I9" s="29">
        <v>56695</v>
      </c>
      <c r="J9" s="29">
        <v>319</v>
      </c>
      <c r="K9" s="26">
        <v>612</v>
      </c>
      <c r="L9" s="28">
        <f t="shared" si="3"/>
        <v>79202</v>
      </c>
      <c r="N9" s="71"/>
      <c r="O9" s="95" t="s">
        <v>22</v>
      </c>
      <c r="P9" s="92" t="s">
        <v>23</v>
      </c>
      <c r="Q9" s="93"/>
      <c r="R9" s="26">
        <v>55072</v>
      </c>
      <c r="S9" s="27">
        <v>5</v>
      </c>
      <c r="T9" s="28">
        <f t="shared" si="0"/>
        <v>55077</v>
      </c>
      <c r="U9" s="29">
        <v>153332</v>
      </c>
      <c r="V9" s="29">
        <v>777</v>
      </c>
      <c r="W9" s="26">
        <v>1085</v>
      </c>
      <c r="X9" s="28">
        <f t="shared" si="1"/>
        <v>209186</v>
      </c>
    </row>
    <row r="10" spans="1:24" s="13" customFormat="1" ht="7.5" customHeight="1" x14ac:dyDescent="0.2">
      <c r="A10" s="9"/>
      <c r="B10" s="71"/>
      <c r="C10" s="79"/>
      <c r="D10" s="92" t="s">
        <v>24</v>
      </c>
      <c r="E10" s="93"/>
      <c r="F10" s="26">
        <v>6467</v>
      </c>
      <c r="G10" s="27">
        <v>1</v>
      </c>
      <c r="H10" s="28">
        <f>SUM(F10:G10)</f>
        <v>6468</v>
      </c>
      <c r="I10" s="29">
        <v>37796</v>
      </c>
      <c r="J10" s="29">
        <v>194</v>
      </c>
      <c r="K10" s="26">
        <v>454</v>
      </c>
      <c r="L10" s="28">
        <f>SUM(H10:J10)</f>
        <v>44458</v>
      </c>
      <c r="N10" s="71"/>
      <c r="O10" s="95"/>
      <c r="P10" s="92" t="s">
        <v>25</v>
      </c>
      <c r="Q10" s="93"/>
      <c r="R10" s="26">
        <v>28746</v>
      </c>
      <c r="S10" s="27">
        <v>9</v>
      </c>
      <c r="T10" s="28">
        <f t="shared" si="0"/>
        <v>28755</v>
      </c>
      <c r="U10" s="26">
        <v>130852</v>
      </c>
      <c r="V10" s="26">
        <v>744</v>
      </c>
      <c r="W10" s="26">
        <v>1644</v>
      </c>
      <c r="X10" s="28">
        <f t="shared" si="1"/>
        <v>160351</v>
      </c>
    </row>
    <row r="11" spans="1:24" s="13" customFormat="1" ht="7.5" customHeight="1" x14ac:dyDescent="0.2">
      <c r="A11" s="9"/>
      <c r="B11" s="71"/>
      <c r="C11" s="80"/>
      <c r="D11" s="92" t="s">
        <v>10</v>
      </c>
      <c r="E11" s="93"/>
      <c r="F11" s="26">
        <f>SUM(F9:F10)</f>
        <v>28653</v>
      </c>
      <c r="G11" s="27">
        <f>SUM(G9:G10)</f>
        <v>3</v>
      </c>
      <c r="H11" s="28">
        <f>SUM(F11:G11)</f>
        <v>28656</v>
      </c>
      <c r="I11" s="29">
        <f t="shared" ref="I11:K11" si="5">SUM(I9:I10)</f>
        <v>94491</v>
      </c>
      <c r="J11" s="29">
        <f t="shared" si="5"/>
        <v>513</v>
      </c>
      <c r="K11" s="26">
        <f t="shared" si="5"/>
        <v>1066</v>
      </c>
      <c r="L11" s="28">
        <f>SUM(H11:J11)</f>
        <v>123660</v>
      </c>
      <c r="N11" s="71"/>
      <c r="O11" s="95"/>
      <c r="P11" s="92" t="s">
        <v>10</v>
      </c>
      <c r="Q11" s="93"/>
      <c r="R11" s="26">
        <f>SUM(R9:R10)</f>
        <v>83818</v>
      </c>
      <c r="S11" s="27">
        <f>SUM(S9:S10)</f>
        <v>14</v>
      </c>
      <c r="T11" s="28">
        <f t="shared" si="0"/>
        <v>83832</v>
      </c>
      <c r="U11" s="29">
        <f t="shared" ref="U11:W11" si="6">SUM(U9:U10)</f>
        <v>284184</v>
      </c>
      <c r="V11" s="29">
        <f t="shared" si="6"/>
        <v>1521</v>
      </c>
      <c r="W11" s="26">
        <f t="shared" si="6"/>
        <v>2729</v>
      </c>
      <c r="X11" s="28">
        <f t="shared" si="1"/>
        <v>369537</v>
      </c>
    </row>
    <row r="12" spans="1:24" s="13" customFormat="1" ht="7.5" customHeight="1" x14ac:dyDescent="0.2">
      <c r="A12" s="9"/>
      <c r="B12" s="71"/>
      <c r="C12" s="73" t="s">
        <v>26</v>
      </c>
      <c r="D12" s="76" t="s">
        <v>27</v>
      </c>
      <c r="E12" s="77"/>
      <c r="F12" s="26">
        <v>16109</v>
      </c>
      <c r="G12" s="27">
        <v>1</v>
      </c>
      <c r="H12" s="28">
        <f t="shared" si="2"/>
        <v>16110</v>
      </c>
      <c r="I12" s="29">
        <v>58613</v>
      </c>
      <c r="J12" s="29">
        <v>291</v>
      </c>
      <c r="K12" s="26">
        <v>678</v>
      </c>
      <c r="L12" s="28">
        <f t="shared" si="3"/>
        <v>75014</v>
      </c>
      <c r="N12" s="71"/>
      <c r="O12" s="95" t="s">
        <v>208</v>
      </c>
      <c r="P12" s="92" t="s">
        <v>29</v>
      </c>
      <c r="Q12" s="93"/>
      <c r="R12" s="26">
        <v>151202</v>
      </c>
      <c r="S12" s="27">
        <v>28</v>
      </c>
      <c r="T12" s="28">
        <f t="shared" si="0"/>
        <v>151230</v>
      </c>
      <c r="U12" s="29">
        <v>296776</v>
      </c>
      <c r="V12" s="29">
        <v>2057</v>
      </c>
      <c r="W12" s="26">
        <v>2561</v>
      </c>
      <c r="X12" s="28">
        <f t="shared" si="1"/>
        <v>450063</v>
      </c>
    </row>
    <row r="13" spans="1:24" s="13" customFormat="1" ht="7.5" customHeight="1" x14ac:dyDescent="0.2">
      <c r="A13" s="9"/>
      <c r="B13" s="71"/>
      <c r="C13" s="74"/>
      <c r="D13" s="76" t="s">
        <v>30</v>
      </c>
      <c r="E13" s="77"/>
      <c r="F13" s="26">
        <v>5709</v>
      </c>
      <c r="G13" s="27">
        <v>0</v>
      </c>
      <c r="H13" s="28">
        <f t="shared" si="2"/>
        <v>5709</v>
      </c>
      <c r="I13" s="29">
        <v>10277</v>
      </c>
      <c r="J13" s="29">
        <v>69</v>
      </c>
      <c r="K13" s="26">
        <v>142</v>
      </c>
      <c r="L13" s="28">
        <f t="shared" si="3"/>
        <v>16055</v>
      </c>
      <c r="N13" s="71"/>
      <c r="O13" s="95"/>
      <c r="P13" s="96" t="s">
        <v>32</v>
      </c>
      <c r="Q13" s="30" t="s">
        <v>32</v>
      </c>
      <c r="R13" s="31">
        <v>82664</v>
      </c>
      <c r="S13" s="32">
        <v>12</v>
      </c>
      <c r="T13" s="28">
        <f t="shared" si="0"/>
        <v>82676</v>
      </c>
      <c r="U13" s="33">
        <v>164588</v>
      </c>
      <c r="V13" s="33">
        <v>1150</v>
      </c>
      <c r="W13" s="31">
        <v>1711</v>
      </c>
      <c r="X13" s="28">
        <f t="shared" si="1"/>
        <v>248414</v>
      </c>
    </row>
    <row r="14" spans="1:24" s="13" customFormat="1" ht="7.5" customHeight="1" x14ac:dyDescent="0.2">
      <c r="A14" s="9"/>
      <c r="B14" s="71"/>
      <c r="C14" s="75"/>
      <c r="D14" s="92" t="s">
        <v>10</v>
      </c>
      <c r="E14" s="93"/>
      <c r="F14" s="26">
        <f>SUM(F12:F13)</f>
        <v>21818</v>
      </c>
      <c r="G14" s="27">
        <f>SUM(G12:G13)</f>
        <v>1</v>
      </c>
      <c r="H14" s="28">
        <f t="shared" si="2"/>
        <v>21819</v>
      </c>
      <c r="I14" s="29">
        <f t="shared" ref="I14:J14" si="7">SUM(I12:I13)</f>
        <v>68890</v>
      </c>
      <c r="J14" s="29">
        <f t="shared" si="7"/>
        <v>360</v>
      </c>
      <c r="K14" s="26">
        <f>SUM(K12:K13)</f>
        <v>820</v>
      </c>
      <c r="L14" s="28">
        <f t="shared" si="3"/>
        <v>91069</v>
      </c>
      <c r="N14" s="71"/>
      <c r="O14" s="95"/>
      <c r="P14" s="97"/>
      <c r="Q14" s="30" t="s">
        <v>33</v>
      </c>
      <c r="R14" s="31">
        <v>25860</v>
      </c>
      <c r="S14" s="32">
        <v>7</v>
      </c>
      <c r="T14" s="28">
        <f t="shared" si="0"/>
        <v>25867</v>
      </c>
      <c r="U14" s="33">
        <v>58802</v>
      </c>
      <c r="V14" s="33">
        <v>357</v>
      </c>
      <c r="W14" s="31">
        <v>498</v>
      </c>
      <c r="X14" s="28">
        <f t="shared" si="1"/>
        <v>85026</v>
      </c>
    </row>
    <row r="15" spans="1:24" s="13" customFormat="1" ht="7.5" customHeight="1" x14ac:dyDescent="0.2">
      <c r="A15" s="9"/>
      <c r="B15" s="71"/>
      <c r="C15" s="94" t="s">
        <v>209</v>
      </c>
      <c r="D15" s="76" t="s">
        <v>210</v>
      </c>
      <c r="E15" s="77"/>
      <c r="F15" s="26">
        <v>8660</v>
      </c>
      <c r="G15" s="27">
        <v>1</v>
      </c>
      <c r="H15" s="28">
        <f t="shared" si="2"/>
        <v>8661</v>
      </c>
      <c r="I15" s="29">
        <v>41036</v>
      </c>
      <c r="J15" s="29">
        <v>195</v>
      </c>
      <c r="K15" s="26">
        <v>572</v>
      </c>
      <c r="L15" s="28">
        <f t="shared" si="3"/>
        <v>49892</v>
      </c>
      <c r="N15" s="71"/>
      <c r="O15" s="95"/>
      <c r="P15" s="97"/>
      <c r="Q15" s="30" t="s">
        <v>211</v>
      </c>
      <c r="R15" s="31">
        <v>15232</v>
      </c>
      <c r="S15" s="32">
        <v>1</v>
      </c>
      <c r="T15" s="28">
        <f t="shared" si="0"/>
        <v>15233</v>
      </c>
      <c r="U15" s="33">
        <v>34559</v>
      </c>
      <c r="V15" s="33">
        <v>161</v>
      </c>
      <c r="W15" s="31">
        <v>279</v>
      </c>
      <c r="X15" s="28">
        <f t="shared" si="1"/>
        <v>49953</v>
      </c>
    </row>
    <row r="16" spans="1:24" s="13" customFormat="1" ht="7.5" customHeight="1" x14ac:dyDescent="0.2">
      <c r="A16" s="9"/>
      <c r="B16" s="71"/>
      <c r="C16" s="79"/>
      <c r="D16" s="90" t="s">
        <v>212</v>
      </c>
      <c r="E16" s="77"/>
      <c r="F16" s="26">
        <v>18268</v>
      </c>
      <c r="G16" s="27">
        <v>2</v>
      </c>
      <c r="H16" s="28">
        <f>SUM(F16:G16)</f>
        <v>18270</v>
      </c>
      <c r="I16" s="29">
        <v>39043</v>
      </c>
      <c r="J16" s="29">
        <v>211</v>
      </c>
      <c r="K16" s="26">
        <v>465</v>
      </c>
      <c r="L16" s="28">
        <f t="shared" si="3"/>
        <v>57524</v>
      </c>
      <c r="N16" s="71"/>
      <c r="O16" s="95"/>
      <c r="P16" s="97"/>
      <c r="Q16" s="30" t="s">
        <v>213</v>
      </c>
      <c r="R16" s="31">
        <v>28068</v>
      </c>
      <c r="S16" s="32">
        <v>7</v>
      </c>
      <c r="T16" s="28">
        <f t="shared" si="0"/>
        <v>28075</v>
      </c>
      <c r="U16" s="33">
        <v>48528</v>
      </c>
      <c r="V16" s="33">
        <v>384</v>
      </c>
      <c r="W16" s="31">
        <v>393</v>
      </c>
      <c r="X16" s="28">
        <f>SUM(T16:V16)</f>
        <v>76987</v>
      </c>
    </row>
    <row r="17" spans="1:24" s="13" customFormat="1" ht="7.5" customHeight="1" x14ac:dyDescent="0.2">
      <c r="A17" s="9"/>
      <c r="B17" s="71"/>
      <c r="C17" s="80"/>
      <c r="D17" s="90" t="s">
        <v>10</v>
      </c>
      <c r="E17" s="77"/>
      <c r="F17" s="26">
        <f>SUM(F15:F16)</f>
        <v>26928</v>
      </c>
      <c r="G17" s="27">
        <f>SUM(G15:G16)</f>
        <v>3</v>
      </c>
      <c r="H17" s="28">
        <f t="shared" si="2"/>
        <v>26931</v>
      </c>
      <c r="I17" s="29">
        <f t="shared" ref="I17:K17" si="8">SUM(I15:I16)</f>
        <v>80079</v>
      </c>
      <c r="J17" s="29">
        <f t="shared" si="8"/>
        <v>406</v>
      </c>
      <c r="K17" s="26">
        <f t="shared" si="8"/>
        <v>1037</v>
      </c>
      <c r="L17" s="28">
        <f t="shared" si="3"/>
        <v>107416</v>
      </c>
      <c r="N17" s="71"/>
      <c r="O17" s="95"/>
      <c r="P17" s="97"/>
      <c r="Q17" s="30" t="s">
        <v>10</v>
      </c>
      <c r="R17" s="26">
        <f>SUM(R13:R16)</f>
        <v>151824</v>
      </c>
      <c r="S17" s="27">
        <f>SUM(S13:S16)</f>
        <v>27</v>
      </c>
      <c r="T17" s="28">
        <f t="shared" si="0"/>
        <v>151851</v>
      </c>
      <c r="U17" s="29">
        <f>SUM(U13:U16)</f>
        <v>306477</v>
      </c>
      <c r="V17" s="29">
        <f>SUM(V13:V16)</f>
        <v>2052</v>
      </c>
      <c r="W17" s="26">
        <f>SUM(W13:W16)</f>
        <v>2881</v>
      </c>
      <c r="X17" s="28">
        <f>SUM(T17:V17)</f>
        <v>460380</v>
      </c>
    </row>
    <row r="18" spans="1:24" s="13" customFormat="1" ht="7.5" customHeight="1" x14ac:dyDescent="0.2">
      <c r="A18" s="9"/>
      <c r="B18" s="71"/>
      <c r="C18" s="73" t="s">
        <v>35</v>
      </c>
      <c r="D18" s="76" t="s">
        <v>36</v>
      </c>
      <c r="E18" s="77"/>
      <c r="F18" s="26">
        <v>22337</v>
      </c>
      <c r="G18" s="27">
        <v>2</v>
      </c>
      <c r="H18" s="28">
        <f t="shared" si="2"/>
        <v>22339</v>
      </c>
      <c r="I18" s="29">
        <v>59093</v>
      </c>
      <c r="J18" s="29">
        <v>368</v>
      </c>
      <c r="K18" s="26">
        <v>669</v>
      </c>
      <c r="L18" s="28">
        <f t="shared" si="3"/>
        <v>81800</v>
      </c>
      <c r="N18" s="72"/>
      <c r="O18" s="98" t="s">
        <v>37</v>
      </c>
      <c r="P18" s="99"/>
      <c r="Q18" s="100"/>
      <c r="R18" s="34">
        <f>SUM(R4,R11:R12,R17,R7:R8)</f>
        <v>674710</v>
      </c>
      <c r="S18" s="35">
        <f>SUM(S4,S11:S12,S17,S7:S8)</f>
        <v>89</v>
      </c>
      <c r="T18" s="36">
        <f t="shared" ref="T18" si="9">SUM(R18:S18)</f>
        <v>674799</v>
      </c>
      <c r="U18" s="34">
        <f>SUM(U4,U11:U12,U17,U7:U8)</f>
        <v>1817705</v>
      </c>
      <c r="V18" s="34">
        <f>SUM(V4,V11:V12,V17,V7:V8)</f>
        <v>10603</v>
      </c>
      <c r="W18" s="34">
        <f>SUM(W4,W11:W12,W17,W7:W8)</f>
        <v>14582</v>
      </c>
      <c r="X18" s="36">
        <f t="shared" ref="X18" si="10">SUM(T18:V18)</f>
        <v>2503107</v>
      </c>
    </row>
    <row r="19" spans="1:24" s="13" customFormat="1" ht="7.5" customHeight="1" x14ac:dyDescent="0.2">
      <c r="A19" s="9"/>
      <c r="B19" s="71"/>
      <c r="C19" s="74"/>
      <c r="D19" s="76" t="s">
        <v>30</v>
      </c>
      <c r="E19" s="77"/>
      <c r="F19" s="26">
        <v>2809</v>
      </c>
      <c r="G19" s="27">
        <v>0</v>
      </c>
      <c r="H19" s="28">
        <f t="shared" si="2"/>
        <v>2809</v>
      </c>
      <c r="I19" s="29">
        <v>4257</v>
      </c>
      <c r="J19" s="29">
        <v>40</v>
      </c>
      <c r="K19" s="26">
        <v>56</v>
      </c>
      <c r="L19" s="28">
        <f t="shared" si="3"/>
        <v>7106</v>
      </c>
      <c r="N19" s="70" t="s">
        <v>38</v>
      </c>
      <c r="O19" s="86" t="s">
        <v>39</v>
      </c>
      <c r="P19" s="87"/>
      <c r="Q19" s="88"/>
      <c r="R19" s="26">
        <v>78741</v>
      </c>
      <c r="S19" s="27">
        <v>4</v>
      </c>
      <c r="T19" s="28">
        <f t="shared" ref="T19:T82" si="11">SUM(R19:S19)</f>
        <v>78745</v>
      </c>
      <c r="U19" s="29">
        <v>211667</v>
      </c>
      <c r="V19" s="29">
        <v>1172</v>
      </c>
      <c r="W19" s="26">
        <v>1407</v>
      </c>
      <c r="X19" s="28">
        <f t="shared" si="1"/>
        <v>291584</v>
      </c>
    </row>
    <row r="20" spans="1:24" s="13" customFormat="1" ht="7.5" customHeight="1" x14ac:dyDescent="0.2">
      <c r="A20" s="9"/>
      <c r="B20" s="71"/>
      <c r="C20" s="75"/>
      <c r="D20" s="92" t="s">
        <v>10</v>
      </c>
      <c r="E20" s="93"/>
      <c r="F20" s="26">
        <f>SUM(F18:F19)</f>
        <v>25146</v>
      </c>
      <c r="G20" s="27">
        <f>SUM(G18:G19)</f>
        <v>2</v>
      </c>
      <c r="H20" s="28">
        <f t="shared" si="2"/>
        <v>25148</v>
      </c>
      <c r="I20" s="29">
        <f t="shared" ref="I20:K20" si="12">SUM(I18:I19)</f>
        <v>63350</v>
      </c>
      <c r="J20" s="29">
        <f t="shared" si="12"/>
        <v>408</v>
      </c>
      <c r="K20" s="26">
        <f t="shared" si="12"/>
        <v>725</v>
      </c>
      <c r="L20" s="28">
        <f t="shared" si="3"/>
        <v>88906</v>
      </c>
      <c r="N20" s="71"/>
      <c r="O20" s="94" t="s">
        <v>40</v>
      </c>
      <c r="P20" s="76" t="s">
        <v>41</v>
      </c>
      <c r="Q20" s="77"/>
      <c r="R20" s="26">
        <v>150369</v>
      </c>
      <c r="S20" s="27">
        <v>27</v>
      </c>
      <c r="T20" s="28">
        <f t="shared" si="11"/>
        <v>150396</v>
      </c>
      <c r="U20" s="29">
        <v>478912</v>
      </c>
      <c r="V20" s="29">
        <v>2399</v>
      </c>
      <c r="W20" s="26">
        <v>4280</v>
      </c>
      <c r="X20" s="28">
        <f t="shared" si="1"/>
        <v>631707</v>
      </c>
    </row>
    <row r="21" spans="1:24" s="13" customFormat="1" ht="7.5" customHeight="1" x14ac:dyDescent="0.2">
      <c r="A21" s="9"/>
      <c r="B21" s="72"/>
      <c r="C21" s="98" t="s">
        <v>37</v>
      </c>
      <c r="D21" s="99"/>
      <c r="E21" s="100"/>
      <c r="F21" s="34">
        <f>SUM(F6:F8,F11,F14,F17,F20)</f>
        <v>265337</v>
      </c>
      <c r="G21" s="37">
        <f>SUM(G6:G8,G11,G14,G17,G20)</f>
        <v>24</v>
      </c>
      <c r="H21" s="36">
        <f>SUM(F21:G21)</f>
        <v>265361</v>
      </c>
      <c r="I21" s="38">
        <f>SUM(I6:I8,I11,I14,I17,I20)</f>
        <v>944420</v>
      </c>
      <c r="J21" s="38">
        <f>SUM(J6:J8,J11,J14,J17,J20)</f>
        <v>6684</v>
      </c>
      <c r="K21" s="34">
        <f>SUM(K6:K8,K11,K14,K17,K20)</f>
        <v>19010</v>
      </c>
      <c r="L21" s="36">
        <f>SUM(H21:J21)</f>
        <v>1216465</v>
      </c>
      <c r="N21" s="71"/>
      <c r="O21" s="79"/>
      <c r="P21" s="76" t="s">
        <v>42</v>
      </c>
      <c r="Q21" s="77"/>
      <c r="R21" s="26">
        <v>22401</v>
      </c>
      <c r="S21" s="27">
        <v>5</v>
      </c>
      <c r="T21" s="28">
        <f t="shared" si="11"/>
        <v>22406</v>
      </c>
      <c r="U21" s="29">
        <v>39266</v>
      </c>
      <c r="V21" s="29">
        <v>283</v>
      </c>
      <c r="W21" s="26">
        <v>281</v>
      </c>
      <c r="X21" s="28">
        <f t="shared" si="1"/>
        <v>61955</v>
      </c>
    </row>
    <row r="22" spans="1:24" s="13" customFormat="1" ht="7.5" customHeight="1" x14ac:dyDescent="0.2">
      <c r="A22" s="9"/>
      <c r="B22" s="70" t="s">
        <v>43</v>
      </c>
      <c r="C22" s="78" t="s">
        <v>214</v>
      </c>
      <c r="D22" s="96" t="s">
        <v>45</v>
      </c>
      <c r="E22" s="30" t="s">
        <v>46</v>
      </c>
      <c r="F22" s="26">
        <v>64115</v>
      </c>
      <c r="G22" s="27">
        <v>3</v>
      </c>
      <c r="H22" s="28">
        <f t="shared" si="2"/>
        <v>64118</v>
      </c>
      <c r="I22" s="29">
        <v>158103</v>
      </c>
      <c r="J22" s="29">
        <v>1161</v>
      </c>
      <c r="K22" s="26">
        <v>1298</v>
      </c>
      <c r="L22" s="28">
        <f t="shared" si="3"/>
        <v>223382</v>
      </c>
      <c r="N22" s="71"/>
      <c r="O22" s="80"/>
      <c r="P22" s="76" t="s">
        <v>10</v>
      </c>
      <c r="Q22" s="77"/>
      <c r="R22" s="26">
        <f>SUM(R20:R21)</f>
        <v>172770</v>
      </c>
      <c r="S22" s="27">
        <f>SUM(S20:S21)</f>
        <v>32</v>
      </c>
      <c r="T22" s="28">
        <f t="shared" si="11"/>
        <v>172802</v>
      </c>
      <c r="U22" s="29">
        <f t="shared" ref="U22:W22" si="13">SUM(U20:U21)</f>
        <v>518178</v>
      </c>
      <c r="V22" s="29">
        <f t="shared" si="13"/>
        <v>2682</v>
      </c>
      <c r="W22" s="26">
        <f t="shared" si="13"/>
        <v>4561</v>
      </c>
      <c r="X22" s="28">
        <f t="shared" si="1"/>
        <v>693662</v>
      </c>
    </row>
    <row r="23" spans="1:24" s="13" customFormat="1" ht="7.5" customHeight="1" x14ac:dyDescent="0.2">
      <c r="A23" s="9"/>
      <c r="B23" s="71"/>
      <c r="C23" s="79"/>
      <c r="D23" s="97"/>
      <c r="E23" s="30" t="s">
        <v>47</v>
      </c>
      <c r="F23" s="26">
        <v>18687</v>
      </c>
      <c r="G23" s="27">
        <v>0</v>
      </c>
      <c r="H23" s="28">
        <f t="shared" si="2"/>
        <v>18687</v>
      </c>
      <c r="I23" s="29">
        <v>46776</v>
      </c>
      <c r="J23" s="29">
        <v>324</v>
      </c>
      <c r="K23" s="26">
        <v>344</v>
      </c>
      <c r="L23" s="28">
        <f t="shared" si="3"/>
        <v>65787</v>
      </c>
      <c r="N23" s="71"/>
      <c r="O23" s="94" t="s">
        <v>48</v>
      </c>
      <c r="P23" s="76" t="s">
        <v>49</v>
      </c>
      <c r="Q23" s="77"/>
      <c r="R23" s="26">
        <v>75720</v>
      </c>
      <c r="S23" s="27">
        <v>17</v>
      </c>
      <c r="T23" s="28">
        <f t="shared" si="11"/>
        <v>75737</v>
      </c>
      <c r="U23" s="29">
        <v>271286</v>
      </c>
      <c r="V23" s="29">
        <v>1237</v>
      </c>
      <c r="W23" s="26">
        <v>2427</v>
      </c>
      <c r="X23" s="28">
        <f t="shared" si="1"/>
        <v>348260</v>
      </c>
    </row>
    <row r="24" spans="1:24" s="13" customFormat="1" ht="7.5" customHeight="1" x14ac:dyDescent="0.2">
      <c r="A24" s="9"/>
      <c r="B24" s="71"/>
      <c r="C24" s="79"/>
      <c r="D24" s="97"/>
      <c r="E24" s="30" t="s">
        <v>10</v>
      </c>
      <c r="F24" s="26">
        <f>SUM(F22:F23)</f>
        <v>82802</v>
      </c>
      <c r="G24" s="27">
        <f>SUM(G22:G23)</f>
        <v>3</v>
      </c>
      <c r="H24" s="28">
        <f t="shared" si="2"/>
        <v>82805</v>
      </c>
      <c r="I24" s="29">
        <f t="shared" ref="I24:K24" si="14">SUM(I22:I23)</f>
        <v>204879</v>
      </c>
      <c r="J24" s="29">
        <f t="shared" si="14"/>
        <v>1485</v>
      </c>
      <c r="K24" s="26">
        <f t="shared" si="14"/>
        <v>1642</v>
      </c>
      <c r="L24" s="28">
        <f t="shared" si="3"/>
        <v>289169</v>
      </c>
      <c r="N24" s="71"/>
      <c r="O24" s="79"/>
      <c r="P24" s="76" t="s">
        <v>50</v>
      </c>
      <c r="Q24" s="77"/>
      <c r="R24" s="31">
        <v>102972</v>
      </c>
      <c r="S24" s="32">
        <v>18</v>
      </c>
      <c r="T24" s="39">
        <f t="shared" si="11"/>
        <v>102990</v>
      </c>
      <c r="U24" s="33">
        <v>369870</v>
      </c>
      <c r="V24" s="33">
        <v>1322</v>
      </c>
      <c r="W24" s="31">
        <v>3579</v>
      </c>
      <c r="X24" s="39">
        <f t="shared" si="1"/>
        <v>474182</v>
      </c>
    </row>
    <row r="25" spans="1:24" s="13" customFormat="1" ht="7.5" customHeight="1" x14ac:dyDescent="0.2">
      <c r="A25" s="9"/>
      <c r="B25" s="71"/>
      <c r="C25" s="80"/>
      <c r="D25" s="76" t="s">
        <v>51</v>
      </c>
      <c r="E25" s="77"/>
      <c r="F25" s="26">
        <v>50813</v>
      </c>
      <c r="G25" s="27">
        <v>0</v>
      </c>
      <c r="H25" s="28">
        <f t="shared" si="2"/>
        <v>50813</v>
      </c>
      <c r="I25" s="29">
        <v>119376</v>
      </c>
      <c r="J25" s="29">
        <v>846</v>
      </c>
      <c r="K25" s="26">
        <v>937</v>
      </c>
      <c r="L25" s="28">
        <f t="shared" si="3"/>
        <v>171035</v>
      </c>
      <c r="N25" s="71"/>
      <c r="O25" s="79"/>
      <c r="P25" s="83" t="s">
        <v>52</v>
      </c>
      <c r="Q25" s="30" t="s">
        <v>52</v>
      </c>
      <c r="R25" s="31">
        <v>17382</v>
      </c>
      <c r="S25" s="32">
        <v>1</v>
      </c>
      <c r="T25" s="39">
        <f t="shared" si="11"/>
        <v>17383</v>
      </c>
      <c r="U25" s="33">
        <v>61216</v>
      </c>
      <c r="V25" s="33">
        <v>338</v>
      </c>
      <c r="W25" s="31">
        <v>726</v>
      </c>
      <c r="X25" s="39">
        <f t="shared" si="1"/>
        <v>78937</v>
      </c>
    </row>
    <row r="26" spans="1:24" s="13" customFormat="1" ht="7.5" customHeight="1" x14ac:dyDescent="0.2">
      <c r="A26" s="9"/>
      <c r="B26" s="71"/>
      <c r="C26" s="95" t="s">
        <v>215</v>
      </c>
      <c r="D26" s="101" t="s">
        <v>54</v>
      </c>
      <c r="E26" s="102"/>
      <c r="F26" s="26">
        <v>74535</v>
      </c>
      <c r="G26" s="27">
        <v>7</v>
      </c>
      <c r="H26" s="28">
        <f t="shared" si="2"/>
        <v>74542</v>
      </c>
      <c r="I26" s="29">
        <v>146859</v>
      </c>
      <c r="J26" s="29">
        <v>989</v>
      </c>
      <c r="K26" s="26">
        <v>1206</v>
      </c>
      <c r="L26" s="28">
        <f t="shared" si="3"/>
        <v>222390</v>
      </c>
      <c r="N26" s="71"/>
      <c r="O26" s="79"/>
      <c r="P26" s="84"/>
      <c r="Q26" s="30" t="s">
        <v>55</v>
      </c>
      <c r="R26" s="31">
        <v>36838</v>
      </c>
      <c r="S26" s="32">
        <v>5</v>
      </c>
      <c r="T26" s="39">
        <f t="shared" si="11"/>
        <v>36843</v>
      </c>
      <c r="U26" s="33">
        <v>91996</v>
      </c>
      <c r="V26" s="33">
        <v>563</v>
      </c>
      <c r="W26" s="31">
        <v>763</v>
      </c>
      <c r="X26" s="39">
        <f t="shared" si="1"/>
        <v>129402</v>
      </c>
    </row>
    <row r="27" spans="1:24" s="13" customFormat="1" ht="7.5" customHeight="1" x14ac:dyDescent="0.2">
      <c r="A27" s="9"/>
      <c r="B27" s="71"/>
      <c r="C27" s="95"/>
      <c r="D27" s="76" t="s">
        <v>56</v>
      </c>
      <c r="E27" s="77"/>
      <c r="F27" s="26">
        <v>31004</v>
      </c>
      <c r="G27" s="27">
        <v>2</v>
      </c>
      <c r="H27" s="28">
        <f t="shared" si="2"/>
        <v>31006</v>
      </c>
      <c r="I27" s="29">
        <v>99577</v>
      </c>
      <c r="J27" s="29">
        <v>567</v>
      </c>
      <c r="K27" s="26">
        <v>1209</v>
      </c>
      <c r="L27" s="28">
        <f t="shared" si="3"/>
        <v>131150</v>
      </c>
      <c r="N27" s="71"/>
      <c r="O27" s="79"/>
      <c r="P27" s="84"/>
      <c r="Q27" s="30" t="s">
        <v>57</v>
      </c>
      <c r="R27" s="31">
        <v>42697</v>
      </c>
      <c r="S27" s="27">
        <v>10</v>
      </c>
      <c r="T27" s="28">
        <f t="shared" si="11"/>
        <v>42707</v>
      </c>
      <c r="U27" s="29">
        <v>144898</v>
      </c>
      <c r="V27" s="29">
        <v>685</v>
      </c>
      <c r="W27" s="26">
        <v>1099</v>
      </c>
      <c r="X27" s="28">
        <f t="shared" si="1"/>
        <v>188290</v>
      </c>
    </row>
    <row r="28" spans="1:24" s="13" customFormat="1" ht="7.5" customHeight="1" x14ac:dyDescent="0.2">
      <c r="A28" s="9"/>
      <c r="B28" s="71"/>
      <c r="C28" s="95"/>
      <c r="D28" s="76" t="s">
        <v>58</v>
      </c>
      <c r="E28" s="77"/>
      <c r="F28" s="26">
        <v>35222</v>
      </c>
      <c r="G28" s="27">
        <v>1</v>
      </c>
      <c r="H28" s="28">
        <f t="shared" si="2"/>
        <v>35223</v>
      </c>
      <c r="I28" s="29">
        <v>72689</v>
      </c>
      <c r="J28" s="29">
        <v>359</v>
      </c>
      <c r="K28" s="26">
        <v>440</v>
      </c>
      <c r="L28" s="28">
        <f t="shared" si="3"/>
        <v>108271</v>
      </c>
      <c r="N28" s="71"/>
      <c r="O28" s="80"/>
      <c r="P28" s="85"/>
      <c r="Q28" s="30" t="s">
        <v>10</v>
      </c>
      <c r="R28" s="26">
        <f>SUM(R25:R27)</f>
        <v>96917</v>
      </c>
      <c r="S28" s="27">
        <f>SUM(S25:S27)</f>
        <v>16</v>
      </c>
      <c r="T28" s="39">
        <f t="shared" si="11"/>
        <v>96933</v>
      </c>
      <c r="U28" s="29">
        <f t="shared" ref="U28:W28" si="15">SUM(U25:U27)</f>
        <v>298110</v>
      </c>
      <c r="V28" s="29">
        <f t="shared" si="15"/>
        <v>1586</v>
      </c>
      <c r="W28" s="26">
        <f t="shared" si="15"/>
        <v>2588</v>
      </c>
      <c r="X28" s="39">
        <f t="shared" si="1"/>
        <v>396629</v>
      </c>
    </row>
    <row r="29" spans="1:24" s="13" customFormat="1" ht="7.5" customHeight="1" x14ac:dyDescent="0.2">
      <c r="A29" s="9"/>
      <c r="B29" s="71"/>
      <c r="C29" s="95"/>
      <c r="D29" s="103" t="s">
        <v>10</v>
      </c>
      <c r="E29" s="104"/>
      <c r="F29" s="40">
        <f>SUM(F26:F28)</f>
        <v>140761</v>
      </c>
      <c r="G29" s="27">
        <f>SUM(G26:G28)</f>
        <v>10</v>
      </c>
      <c r="H29" s="28">
        <f t="shared" si="2"/>
        <v>140771</v>
      </c>
      <c r="I29" s="29">
        <f>SUM(I26:I28)</f>
        <v>319125</v>
      </c>
      <c r="J29" s="29">
        <f>SUM(J26:J28)</f>
        <v>1915</v>
      </c>
      <c r="K29" s="26">
        <f>SUM(K26:K28)</f>
        <v>2855</v>
      </c>
      <c r="L29" s="28">
        <f>SUM(H29:J29)</f>
        <v>461811</v>
      </c>
      <c r="N29" s="71"/>
      <c r="O29" s="94" t="s">
        <v>59</v>
      </c>
      <c r="P29" s="76" t="s">
        <v>60</v>
      </c>
      <c r="Q29" s="77"/>
      <c r="R29" s="26">
        <v>130534</v>
      </c>
      <c r="S29" s="27">
        <v>30</v>
      </c>
      <c r="T29" s="28">
        <f t="shared" si="11"/>
        <v>130564</v>
      </c>
      <c r="U29" s="29">
        <v>510871</v>
      </c>
      <c r="V29" s="29">
        <v>3528</v>
      </c>
      <c r="W29" s="26">
        <v>10817</v>
      </c>
      <c r="X29" s="39">
        <f t="shared" si="1"/>
        <v>644963</v>
      </c>
    </row>
    <row r="30" spans="1:24" s="13" customFormat="1" ht="7.5" customHeight="1" x14ac:dyDescent="0.2">
      <c r="A30" s="9"/>
      <c r="B30" s="71"/>
      <c r="C30" s="94" t="s">
        <v>61</v>
      </c>
      <c r="D30" s="76" t="s">
        <v>62</v>
      </c>
      <c r="E30" s="77"/>
      <c r="F30" s="26">
        <v>121510</v>
      </c>
      <c r="G30" s="27">
        <v>9</v>
      </c>
      <c r="H30" s="28">
        <f t="shared" si="2"/>
        <v>121519</v>
      </c>
      <c r="I30" s="29">
        <v>326339</v>
      </c>
      <c r="J30" s="29">
        <v>2579</v>
      </c>
      <c r="K30" s="26">
        <v>2784</v>
      </c>
      <c r="L30" s="28">
        <f t="shared" si="3"/>
        <v>450437</v>
      </c>
      <c r="N30" s="71"/>
      <c r="O30" s="79"/>
      <c r="P30" s="76" t="s">
        <v>63</v>
      </c>
      <c r="Q30" s="77"/>
      <c r="R30" s="26">
        <v>66301</v>
      </c>
      <c r="S30" s="27">
        <v>9</v>
      </c>
      <c r="T30" s="28">
        <f t="shared" si="11"/>
        <v>66310</v>
      </c>
      <c r="U30" s="29">
        <v>186762</v>
      </c>
      <c r="V30" s="29">
        <v>765</v>
      </c>
      <c r="W30" s="26">
        <v>1774</v>
      </c>
      <c r="X30" s="39">
        <f t="shared" si="1"/>
        <v>253837</v>
      </c>
    </row>
    <row r="31" spans="1:24" s="13" customFormat="1" ht="7.5" customHeight="1" x14ac:dyDescent="0.2">
      <c r="A31" s="9"/>
      <c r="B31" s="71"/>
      <c r="C31" s="79"/>
      <c r="D31" s="76" t="s">
        <v>64</v>
      </c>
      <c r="E31" s="77"/>
      <c r="F31" s="26">
        <v>33920</v>
      </c>
      <c r="G31" s="27">
        <v>3</v>
      </c>
      <c r="H31" s="28">
        <f t="shared" si="2"/>
        <v>33923</v>
      </c>
      <c r="I31" s="29">
        <v>158885</v>
      </c>
      <c r="J31" s="29">
        <v>952</v>
      </c>
      <c r="K31" s="26">
        <v>3333</v>
      </c>
      <c r="L31" s="28">
        <f t="shared" si="3"/>
        <v>193760</v>
      </c>
      <c r="N31" s="71"/>
      <c r="O31" s="79"/>
      <c r="P31" s="83" t="s">
        <v>65</v>
      </c>
      <c r="Q31" s="30" t="s">
        <v>65</v>
      </c>
      <c r="R31" s="26">
        <v>46494</v>
      </c>
      <c r="S31" s="27">
        <v>9</v>
      </c>
      <c r="T31" s="28">
        <f t="shared" si="11"/>
        <v>46503</v>
      </c>
      <c r="U31" s="29">
        <v>168428</v>
      </c>
      <c r="V31" s="29">
        <v>791</v>
      </c>
      <c r="W31" s="26">
        <v>2426</v>
      </c>
      <c r="X31" s="39">
        <f t="shared" si="1"/>
        <v>215722</v>
      </c>
    </row>
    <row r="32" spans="1:24" s="13" customFormat="1" ht="7.5" customHeight="1" x14ac:dyDescent="0.2">
      <c r="A32" s="9"/>
      <c r="B32" s="71"/>
      <c r="C32" s="80"/>
      <c r="D32" s="76" t="s">
        <v>10</v>
      </c>
      <c r="E32" s="77"/>
      <c r="F32" s="40">
        <f>SUM(F30:F31)</f>
        <v>155430</v>
      </c>
      <c r="G32" s="27">
        <f>SUM(G30:G31)</f>
        <v>12</v>
      </c>
      <c r="H32" s="28">
        <f t="shared" si="2"/>
        <v>155442</v>
      </c>
      <c r="I32" s="26">
        <f>SUM(I30:I31)</f>
        <v>485224</v>
      </c>
      <c r="J32" s="26">
        <f>SUM(J30:J31)</f>
        <v>3531</v>
      </c>
      <c r="K32" s="26">
        <f>SUM(K30:K31)</f>
        <v>6117</v>
      </c>
      <c r="L32" s="28">
        <f t="shared" si="3"/>
        <v>644197</v>
      </c>
      <c r="N32" s="71"/>
      <c r="O32" s="79"/>
      <c r="P32" s="84"/>
      <c r="Q32" s="30" t="s">
        <v>66</v>
      </c>
      <c r="R32" s="26">
        <v>23612</v>
      </c>
      <c r="S32" s="27">
        <v>5</v>
      </c>
      <c r="T32" s="28">
        <f t="shared" si="11"/>
        <v>23617</v>
      </c>
      <c r="U32" s="29">
        <v>93336</v>
      </c>
      <c r="V32" s="29">
        <v>379</v>
      </c>
      <c r="W32" s="26">
        <v>1252</v>
      </c>
      <c r="X32" s="39">
        <f t="shared" si="1"/>
        <v>117332</v>
      </c>
    </row>
    <row r="33" spans="1:24" s="13" customFormat="1" ht="7.5" customHeight="1" x14ac:dyDescent="0.2">
      <c r="A33" s="41"/>
      <c r="B33" s="71"/>
      <c r="C33" s="89" t="s">
        <v>67</v>
      </c>
      <c r="D33" s="90"/>
      <c r="E33" s="77"/>
      <c r="F33" s="26">
        <v>117978</v>
      </c>
      <c r="G33" s="27">
        <v>6</v>
      </c>
      <c r="H33" s="28">
        <f t="shared" si="2"/>
        <v>117984</v>
      </c>
      <c r="I33" s="29">
        <v>250108</v>
      </c>
      <c r="J33" s="29">
        <v>1912</v>
      </c>
      <c r="K33" s="26">
        <v>2052</v>
      </c>
      <c r="L33" s="28">
        <f t="shared" si="3"/>
        <v>370004</v>
      </c>
      <c r="N33" s="71"/>
      <c r="O33" s="79"/>
      <c r="P33" s="84"/>
      <c r="Q33" s="30" t="s">
        <v>68</v>
      </c>
      <c r="R33" s="40">
        <v>25514</v>
      </c>
      <c r="S33" s="27">
        <v>12</v>
      </c>
      <c r="T33" s="28">
        <f t="shared" si="11"/>
        <v>25526</v>
      </c>
      <c r="U33" s="26">
        <v>84331</v>
      </c>
      <c r="V33" s="26">
        <v>448</v>
      </c>
      <c r="W33" s="26">
        <v>1082</v>
      </c>
      <c r="X33" s="28">
        <f t="shared" si="1"/>
        <v>110305</v>
      </c>
    </row>
    <row r="34" spans="1:24" s="13" customFormat="1" ht="7.5" customHeight="1" x14ac:dyDescent="0.2">
      <c r="A34" s="42"/>
      <c r="B34" s="71"/>
      <c r="C34" s="94" t="s">
        <v>69</v>
      </c>
      <c r="D34" s="76" t="s">
        <v>70</v>
      </c>
      <c r="E34" s="77"/>
      <c r="F34" s="26">
        <v>90830</v>
      </c>
      <c r="G34" s="27">
        <v>7</v>
      </c>
      <c r="H34" s="28">
        <f t="shared" si="2"/>
        <v>90837</v>
      </c>
      <c r="I34" s="29">
        <v>212383</v>
      </c>
      <c r="J34" s="29">
        <v>1558</v>
      </c>
      <c r="K34" s="26">
        <v>1636</v>
      </c>
      <c r="L34" s="28">
        <f t="shared" si="3"/>
        <v>304778</v>
      </c>
      <c r="N34" s="71"/>
      <c r="O34" s="79"/>
      <c r="P34" s="85"/>
      <c r="Q34" s="30" t="s">
        <v>10</v>
      </c>
      <c r="R34" s="26">
        <f>SUM(R31:R33)</f>
        <v>95620</v>
      </c>
      <c r="S34" s="27">
        <f>SUM(S31:S33)</f>
        <v>26</v>
      </c>
      <c r="T34" s="28">
        <f t="shared" si="11"/>
        <v>95646</v>
      </c>
      <c r="U34" s="29">
        <f t="shared" ref="U34:W34" si="16">SUM(U31:U33)</f>
        <v>346095</v>
      </c>
      <c r="V34" s="29">
        <f t="shared" si="16"/>
        <v>1618</v>
      </c>
      <c r="W34" s="26">
        <f t="shared" si="16"/>
        <v>4760</v>
      </c>
      <c r="X34" s="39">
        <f t="shared" si="1"/>
        <v>443359</v>
      </c>
    </row>
    <row r="35" spans="1:24" s="13" customFormat="1" ht="7.5" customHeight="1" x14ac:dyDescent="0.2">
      <c r="A35" s="42"/>
      <c r="B35" s="71"/>
      <c r="C35" s="80"/>
      <c r="D35" s="76" t="s">
        <v>71</v>
      </c>
      <c r="E35" s="77"/>
      <c r="F35" s="26">
        <v>32086</v>
      </c>
      <c r="G35" s="27">
        <v>2</v>
      </c>
      <c r="H35" s="28">
        <f t="shared" si="2"/>
        <v>32088</v>
      </c>
      <c r="I35" s="29">
        <v>75337</v>
      </c>
      <c r="J35" s="29">
        <v>698</v>
      </c>
      <c r="K35" s="26">
        <v>429</v>
      </c>
      <c r="L35" s="28">
        <f t="shared" si="3"/>
        <v>108123</v>
      </c>
      <c r="N35" s="71"/>
      <c r="O35" s="79"/>
      <c r="P35" s="83" t="s">
        <v>72</v>
      </c>
      <c r="Q35" s="30" t="s">
        <v>73</v>
      </c>
      <c r="R35" s="26">
        <v>42750</v>
      </c>
      <c r="S35" s="27">
        <v>10</v>
      </c>
      <c r="T35" s="28">
        <f t="shared" si="11"/>
        <v>42760</v>
      </c>
      <c r="U35" s="29">
        <v>192100</v>
      </c>
      <c r="V35" s="29">
        <v>995</v>
      </c>
      <c r="W35" s="26">
        <v>2935</v>
      </c>
      <c r="X35" s="39">
        <f t="shared" si="1"/>
        <v>235855</v>
      </c>
    </row>
    <row r="36" spans="1:24" s="13" customFormat="1" ht="7.5" customHeight="1" x14ac:dyDescent="0.2">
      <c r="A36" s="42"/>
      <c r="B36" s="71"/>
      <c r="C36" s="94" t="s">
        <v>75</v>
      </c>
      <c r="D36" s="83" t="s">
        <v>75</v>
      </c>
      <c r="E36" s="30" t="s">
        <v>75</v>
      </c>
      <c r="F36" s="26">
        <v>81362</v>
      </c>
      <c r="G36" s="27">
        <v>4</v>
      </c>
      <c r="H36" s="28">
        <f t="shared" si="2"/>
        <v>81366</v>
      </c>
      <c r="I36" s="29">
        <v>193349</v>
      </c>
      <c r="J36" s="29">
        <v>1223</v>
      </c>
      <c r="K36" s="26">
        <v>1354</v>
      </c>
      <c r="L36" s="28">
        <f t="shared" si="3"/>
        <v>275938</v>
      </c>
      <c r="N36" s="71"/>
      <c r="O36" s="79"/>
      <c r="P36" s="84"/>
      <c r="Q36" s="30" t="s">
        <v>76</v>
      </c>
      <c r="R36" s="26">
        <v>14276</v>
      </c>
      <c r="S36" s="27">
        <v>6</v>
      </c>
      <c r="T36" s="28">
        <f t="shared" si="11"/>
        <v>14282</v>
      </c>
      <c r="U36" s="29">
        <v>81319</v>
      </c>
      <c r="V36" s="29">
        <v>519</v>
      </c>
      <c r="W36" s="26">
        <v>1112</v>
      </c>
      <c r="X36" s="39">
        <f t="shared" si="1"/>
        <v>96120</v>
      </c>
    </row>
    <row r="37" spans="1:24" s="13" customFormat="1" ht="7.5" customHeight="1" x14ac:dyDescent="0.2">
      <c r="A37" s="42"/>
      <c r="B37" s="71"/>
      <c r="C37" s="79"/>
      <c r="D37" s="84"/>
      <c r="E37" s="30" t="s">
        <v>77</v>
      </c>
      <c r="F37" s="26">
        <v>34298</v>
      </c>
      <c r="G37" s="27">
        <v>2</v>
      </c>
      <c r="H37" s="28">
        <f t="shared" si="2"/>
        <v>34300</v>
      </c>
      <c r="I37" s="29">
        <v>61533</v>
      </c>
      <c r="J37" s="29">
        <v>783</v>
      </c>
      <c r="K37" s="26">
        <v>583</v>
      </c>
      <c r="L37" s="28">
        <f t="shared" si="3"/>
        <v>96616</v>
      </c>
      <c r="N37" s="71"/>
      <c r="O37" s="79"/>
      <c r="P37" s="84"/>
      <c r="Q37" s="30" t="s">
        <v>78</v>
      </c>
      <c r="R37" s="26">
        <v>10814</v>
      </c>
      <c r="S37" s="27">
        <v>3</v>
      </c>
      <c r="T37" s="28">
        <f t="shared" si="11"/>
        <v>10817</v>
      </c>
      <c r="U37" s="29">
        <v>56265</v>
      </c>
      <c r="V37" s="29">
        <v>258</v>
      </c>
      <c r="W37" s="26">
        <v>701</v>
      </c>
      <c r="X37" s="28">
        <f t="shared" si="1"/>
        <v>67340</v>
      </c>
    </row>
    <row r="38" spans="1:24" s="13" customFormat="1" ht="7.5" customHeight="1" x14ac:dyDescent="0.2">
      <c r="A38" s="42"/>
      <c r="B38" s="71"/>
      <c r="C38" s="79"/>
      <c r="D38" s="84"/>
      <c r="E38" s="30" t="s">
        <v>79</v>
      </c>
      <c r="F38" s="26">
        <v>22517</v>
      </c>
      <c r="G38" s="27">
        <v>0</v>
      </c>
      <c r="H38" s="28">
        <f t="shared" si="2"/>
        <v>22517</v>
      </c>
      <c r="I38" s="29">
        <v>75626</v>
      </c>
      <c r="J38" s="29">
        <v>506</v>
      </c>
      <c r="K38" s="26">
        <v>962</v>
      </c>
      <c r="L38" s="28">
        <f t="shared" si="3"/>
        <v>98649</v>
      </c>
      <c r="N38" s="71"/>
      <c r="O38" s="80"/>
      <c r="P38" s="85"/>
      <c r="Q38" s="30" t="s">
        <v>10</v>
      </c>
      <c r="R38" s="26">
        <f>SUM(R35:R37)</f>
        <v>67840</v>
      </c>
      <c r="S38" s="27">
        <f>SUM(S35:S37)</f>
        <v>19</v>
      </c>
      <c r="T38" s="28">
        <f t="shared" si="11"/>
        <v>67859</v>
      </c>
      <c r="U38" s="29">
        <f t="shared" ref="U38:W38" si="17">SUM(U35:U37)</f>
        <v>329684</v>
      </c>
      <c r="V38" s="29">
        <f t="shared" si="17"/>
        <v>1772</v>
      </c>
      <c r="W38" s="26">
        <f t="shared" si="17"/>
        <v>4748</v>
      </c>
      <c r="X38" s="39">
        <f t="shared" si="1"/>
        <v>399315</v>
      </c>
    </row>
    <row r="39" spans="1:24" s="13" customFormat="1" ht="7.5" customHeight="1" x14ac:dyDescent="0.2">
      <c r="A39" s="42"/>
      <c r="B39" s="71"/>
      <c r="C39" s="79"/>
      <c r="D39" s="84"/>
      <c r="E39" s="30" t="s">
        <v>80</v>
      </c>
      <c r="F39" s="40">
        <v>12073</v>
      </c>
      <c r="G39" s="27">
        <v>0</v>
      </c>
      <c r="H39" s="28">
        <f t="shared" si="2"/>
        <v>12073</v>
      </c>
      <c r="I39" s="40">
        <v>27825</v>
      </c>
      <c r="J39" s="40">
        <v>202</v>
      </c>
      <c r="K39" s="26">
        <v>237</v>
      </c>
      <c r="L39" s="28">
        <f t="shared" si="3"/>
        <v>40100</v>
      </c>
      <c r="N39" s="71"/>
      <c r="O39" s="94" t="s">
        <v>81</v>
      </c>
      <c r="P39" s="76" t="s">
        <v>82</v>
      </c>
      <c r="Q39" s="77"/>
      <c r="R39" s="26">
        <v>100964</v>
      </c>
      <c r="S39" s="27">
        <v>8</v>
      </c>
      <c r="T39" s="28">
        <f t="shared" ref="T39:T41" si="18">SUM(R39:S39)</f>
        <v>100972</v>
      </c>
      <c r="U39" s="29">
        <v>271794</v>
      </c>
      <c r="V39" s="29">
        <v>1932</v>
      </c>
      <c r="W39" s="26">
        <v>2357</v>
      </c>
      <c r="X39" s="39">
        <f t="shared" si="1"/>
        <v>374698</v>
      </c>
    </row>
    <row r="40" spans="1:24" s="13" customFormat="1" ht="7.5" customHeight="1" x14ac:dyDescent="0.2">
      <c r="A40" s="42"/>
      <c r="B40" s="71"/>
      <c r="C40" s="79"/>
      <c r="D40" s="85"/>
      <c r="E40" s="30" t="s">
        <v>10</v>
      </c>
      <c r="F40" s="40">
        <f>SUM(F36:F39)</f>
        <v>150250</v>
      </c>
      <c r="G40" s="27">
        <f>SUM(G36:G39)</f>
        <v>6</v>
      </c>
      <c r="H40" s="28">
        <f t="shared" si="2"/>
        <v>150256</v>
      </c>
      <c r="I40" s="26">
        <f>SUM(I36:I39)</f>
        <v>358333</v>
      </c>
      <c r="J40" s="26">
        <f>SUM(J36:J39)</f>
        <v>2714</v>
      </c>
      <c r="K40" s="26">
        <f>SUM(K36:K39)</f>
        <v>3136</v>
      </c>
      <c r="L40" s="28">
        <f t="shared" si="3"/>
        <v>511303</v>
      </c>
      <c r="N40" s="71"/>
      <c r="O40" s="79"/>
      <c r="P40" s="76" t="s">
        <v>83</v>
      </c>
      <c r="Q40" s="77"/>
      <c r="R40" s="26">
        <v>23517</v>
      </c>
      <c r="S40" s="27">
        <v>6</v>
      </c>
      <c r="T40" s="28">
        <f t="shared" si="18"/>
        <v>23523</v>
      </c>
      <c r="U40" s="29">
        <v>71913</v>
      </c>
      <c r="V40" s="29">
        <v>335</v>
      </c>
      <c r="W40" s="26">
        <v>779</v>
      </c>
      <c r="X40" s="39">
        <f t="shared" si="1"/>
        <v>95771</v>
      </c>
    </row>
    <row r="41" spans="1:24" s="13" customFormat="1" ht="7.5" customHeight="1" x14ac:dyDescent="0.2">
      <c r="A41" s="42"/>
      <c r="B41" s="71"/>
      <c r="C41" s="80"/>
      <c r="D41" s="76" t="s">
        <v>84</v>
      </c>
      <c r="E41" s="77"/>
      <c r="F41" s="26">
        <v>45139</v>
      </c>
      <c r="G41" s="27">
        <v>2</v>
      </c>
      <c r="H41" s="28">
        <f t="shared" si="2"/>
        <v>45141</v>
      </c>
      <c r="I41" s="29">
        <v>111019</v>
      </c>
      <c r="J41" s="29">
        <v>651</v>
      </c>
      <c r="K41" s="26">
        <v>821</v>
      </c>
      <c r="L41" s="28">
        <f t="shared" si="3"/>
        <v>156811</v>
      </c>
      <c r="N41" s="71"/>
      <c r="O41" s="79"/>
      <c r="P41" s="76" t="s">
        <v>85</v>
      </c>
      <c r="Q41" s="77"/>
      <c r="R41" s="26">
        <v>28334</v>
      </c>
      <c r="S41" s="27">
        <v>0</v>
      </c>
      <c r="T41" s="28">
        <f t="shared" si="18"/>
        <v>28334</v>
      </c>
      <c r="U41" s="29">
        <v>71318</v>
      </c>
      <c r="V41" s="29">
        <v>590</v>
      </c>
      <c r="W41" s="26">
        <v>393</v>
      </c>
      <c r="X41" s="39">
        <f t="shared" si="1"/>
        <v>100242</v>
      </c>
    </row>
    <row r="42" spans="1:24" s="13" customFormat="1" ht="7.5" customHeight="1" x14ac:dyDescent="0.2">
      <c r="A42" s="42"/>
      <c r="B42" s="72"/>
      <c r="C42" s="98" t="s">
        <v>37</v>
      </c>
      <c r="D42" s="99"/>
      <c r="E42" s="100"/>
      <c r="F42" s="43">
        <f>SUM(F24:F25,F29,F32:F35,F40:F41)</f>
        <v>866089</v>
      </c>
      <c r="G42" s="37">
        <f>SUM(G24:G25,G29,G32:G35,G40:G41)</f>
        <v>48</v>
      </c>
      <c r="H42" s="36">
        <f t="shared" si="2"/>
        <v>866137</v>
      </c>
      <c r="I42" s="34">
        <f t="shared" ref="I42:K42" si="19">SUM(I24:I25,I29,I32:I35,I40:I41)</f>
        <v>2135784</v>
      </c>
      <c r="J42" s="34">
        <f t="shared" si="19"/>
        <v>15310</v>
      </c>
      <c r="K42" s="34">
        <f t="shared" si="19"/>
        <v>19625</v>
      </c>
      <c r="L42" s="44">
        <f>SUM(H42:J42)</f>
        <v>3017231</v>
      </c>
      <c r="N42" s="71"/>
      <c r="O42" s="79"/>
      <c r="P42" s="76" t="s">
        <v>86</v>
      </c>
      <c r="Q42" s="77"/>
      <c r="R42" s="31">
        <v>22747</v>
      </c>
      <c r="S42" s="32">
        <v>13</v>
      </c>
      <c r="T42" s="28">
        <f t="shared" si="11"/>
        <v>22760</v>
      </c>
      <c r="U42" s="33">
        <v>76360</v>
      </c>
      <c r="V42" s="33">
        <v>531</v>
      </c>
      <c r="W42" s="31">
        <v>985</v>
      </c>
      <c r="X42" s="39">
        <f t="shared" si="1"/>
        <v>99651</v>
      </c>
    </row>
    <row r="43" spans="1:24" s="13" customFormat="1" ht="7.5" customHeight="1" x14ac:dyDescent="0.2">
      <c r="A43" s="42"/>
      <c r="B43" s="70" t="s">
        <v>87</v>
      </c>
      <c r="C43" s="78" t="s">
        <v>216</v>
      </c>
      <c r="D43" s="105" t="s">
        <v>89</v>
      </c>
      <c r="E43" s="88"/>
      <c r="F43" s="14">
        <v>133833</v>
      </c>
      <c r="G43" s="15">
        <v>10</v>
      </c>
      <c r="H43" s="16">
        <f t="shared" si="2"/>
        <v>133843</v>
      </c>
      <c r="I43" s="17">
        <v>334953</v>
      </c>
      <c r="J43" s="17">
        <v>1699</v>
      </c>
      <c r="K43" s="14">
        <v>2972</v>
      </c>
      <c r="L43" s="16">
        <f t="shared" si="3"/>
        <v>470495</v>
      </c>
      <c r="N43" s="71"/>
      <c r="O43" s="80"/>
      <c r="P43" s="76" t="s">
        <v>10</v>
      </c>
      <c r="Q43" s="77"/>
      <c r="R43" s="26">
        <f>SUM(R39:R42)</f>
        <v>175562</v>
      </c>
      <c r="S43" s="27">
        <f>SUM(S39:S42)</f>
        <v>27</v>
      </c>
      <c r="T43" s="28">
        <f t="shared" si="11"/>
        <v>175589</v>
      </c>
      <c r="U43" s="29">
        <f t="shared" ref="U43:W43" si="20">SUM(U39:U42)</f>
        <v>491385</v>
      </c>
      <c r="V43" s="29">
        <f t="shared" si="20"/>
        <v>3388</v>
      </c>
      <c r="W43" s="26">
        <f t="shared" si="20"/>
        <v>4514</v>
      </c>
      <c r="X43" s="28">
        <f t="shared" si="1"/>
        <v>670362</v>
      </c>
    </row>
    <row r="44" spans="1:24" s="13" customFormat="1" ht="7.5" customHeight="1" x14ac:dyDescent="0.2">
      <c r="A44" s="42"/>
      <c r="B44" s="71"/>
      <c r="C44" s="79"/>
      <c r="D44" s="83" t="s">
        <v>90</v>
      </c>
      <c r="E44" s="30" t="s">
        <v>91</v>
      </c>
      <c r="F44" s="26">
        <v>53461</v>
      </c>
      <c r="G44" s="27">
        <v>5</v>
      </c>
      <c r="H44" s="28">
        <f t="shared" si="2"/>
        <v>53466</v>
      </c>
      <c r="I44" s="29">
        <v>156133</v>
      </c>
      <c r="J44" s="29">
        <v>817</v>
      </c>
      <c r="K44" s="26">
        <v>1940</v>
      </c>
      <c r="L44" s="28">
        <f t="shared" si="3"/>
        <v>210416</v>
      </c>
      <c r="N44" s="72"/>
      <c r="O44" s="98" t="s">
        <v>37</v>
      </c>
      <c r="P44" s="99"/>
      <c r="Q44" s="100"/>
      <c r="R44" s="34">
        <f>SUM(R19,R22:R24,R28:R30,R34,R38,R43)</f>
        <v>1062977</v>
      </c>
      <c r="S44" s="35">
        <f>SUM(S19,S22:S24,S28:S30,S34,S38,S43)</f>
        <v>198</v>
      </c>
      <c r="T44" s="36">
        <f t="shared" si="11"/>
        <v>1063175</v>
      </c>
      <c r="U44" s="34">
        <f t="shared" ref="U44:W44" si="21">SUM(U19,U22:U24,U28:U30,U34,U38,U43)</f>
        <v>3533908</v>
      </c>
      <c r="V44" s="34">
        <f t="shared" si="21"/>
        <v>19070</v>
      </c>
      <c r="W44" s="34">
        <f t="shared" si="21"/>
        <v>41175</v>
      </c>
      <c r="X44" s="36">
        <f t="shared" si="1"/>
        <v>4616153</v>
      </c>
    </row>
    <row r="45" spans="1:24" s="13" customFormat="1" ht="7.5" customHeight="1" x14ac:dyDescent="0.2">
      <c r="A45" s="42"/>
      <c r="B45" s="71"/>
      <c r="C45" s="79"/>
      <c r="D45" s="84"/>
      <c r="E45" s="30" t="s">
        <v>92</v>
      </c>
      <c r="F45" s="26">
        <v>83613</v>
      </c>
      <c r="G45" s="27">
        <v>6</v>
      </c>
      <c r="H45" s="28">
        <f t="shared" si="2"/>
        <v>83619</v>
      </c>
      <c r="I45" s="29">
        <v>216062</v>
      </c>
      <c r="J45" s="29">
        <v>946</v>
      </c>
      <c r="K45" s="26">
        <v>2214</v>
      </c>
      <c r="L45" s="28">
        <f t="shared" si="3"/>
        <v>300627</v>
      </c>
      <c r="N45" s="70" t="s">
        <v>93</v>
      </c>
      <c r="O45" s="86" t="s">
        <v>94</v>
      </c>
      <c r="P45" s="87"/>
      <c r="Q45" s="88"/>
      <c r="R45" s="26">
        <v>116176</v>
      </c>
      <c r="S45" s="27">
        <v>14</v>
      </c>
      <c r="T45" s="28">
        <f t="shared" si="11"/>
        <v>116190</v>
      </c>
      <c r="U45" s="29">
        <v>360785</v>
      </c>
      <c r="V45" s="29">
        <v>2358</v>
      </c>
      <c r="W45" s="26">
        <v>3769</v>
      </c>
      <c r="X45" s="28">
        <f t="shared" si="1"/>
        <v>479333</v>
      </c>
    </row>
    <row r="46" spans="1:24" s="13" customFormat="1" ht="7.5" customHeight="1" x14ac:dyDescent="0.2">
      <c r="A46" s="42"/>
      <c r="B46" s="71"/>
      <c r="C46" s="80"/>
      <c r="D46" s="85"/>
      <c r="E46" s="30" t="s">
        <v>10</v>
      </c>
      <c r="F46" s="40">
        <f>SUM(F44:F45)</f>
        <v>137074</v>
      </c>
      <c r="G46" s="27">
        <f>SUM(G44:G45)</f>
        <v>11</v>
      </c>
      <c r="H46" s="28">
        <f t="shared" si="2"/>
        <v>137085</v>
      </c>
      <c r="I46" s="26">
        <f>SUM(I44:I45)</f>
        <v>372195</v>
      </c>
      <c r="J46" s="26">
        <f>SUM(J44:J45)</f>
        <v>1763</v>
      </c>
      <c r="K46" s="26">
        <f>SUM(K44:K45)</f>
        <v>4154</v>
      </c>
      <c r="L46" s="28">
        <f t="shared" si="3"/>
        <v>511043</v>
      </c>
      <c r="N46" s="71"/>
      <c r="O46" s="89" t="s">
        <v>95</v>
      </c>
      <c r="P46" s="90"/>
      <c r="Q46" s="77"/>
      <c r="R46" s="26">
        <v>146504</v>
      </c>
      <c r="S46" s="27">
        <v>27</v>
      </c>
      <c r="T46" s="28">
        <f t="shared" si="11"/>
        <v>146531</v>
      </c>
      <c r="U46" s="29">
        <v>374570</v>
      </c>
      <c r="V46" s="29">
        <v>3695</v>
      </c>
      <c r="W46" s="26">
        <v>7633</v>
      </c>
      <c r="X46" s="28">
        <f t="shared" si="1"/>
        <v>524796</v>
      </c>
    </row>
    <row r="47" spans="1:24" s="13" customFormat="1" ht="7.5" customHeight="1" x14ac:dyDescent="0.2">
      <c r="A47" s="42"/>
      <c r="B47" s="71"/>
      <c r="C47" s="95" t="s">
        <v>217</v>
      </c>
      <c r="D47" s="96" t="s">
        <v>217</v>
      </c>
      <c r="E47" s="30" t="s">
        <v>97</v>
      </c>
      <c r="F47" s="26">
        <v>84275</v>
      </c>
      <c r="G47" s="27">
        <v>19</v>
      </c>
      <c r="H47" s="28">
        <f t="shared" si="2"/>
        <v>84294</v>
      </c>
      <c r="I47" s="29">
        <v>237434</v>
      </c>
      <c r="J47" s="29">
        <v>1256</v>
      </c>
      <c r="K47" s="26">
        <v>2346</v>
      </c>
      <c r="L47" s="28">
        <f t="shared" si="3"/>
        <v>322984</v>
      </c>
      <c r="N47" s="71"/>
      <c r="O47" s="94" t="s">
        <v>98</v>
      </c>
      <c r="P47" s="76" t="s">
        <v>99</v>
      </c>
      <c r="Q47" s="77"/>
      <c r="R47" s="45">
        <v>84556</v>
      </c>
      <c r="S47" s="46">
        <v>16</v>
      </c>
      <c r="T47" s="47">
        <f t="shared" si="11"/>
        <v>84572</v>
      </c>
      <c r="U47" s="48">
        <v>137680</v>
      </c>
      <c r="V47" s="48">
        <v>3200</v>
      </c>
      <c r="W47" s="45">
        <v>10172</v>
      </c>
      <c r="X47" s="47">
        <f t="shared" si="1"/>
        <v>225452</v>
      </c>
    </row>
    <row r="48" spans="1:24" s="13" customFormat="1" ht="7.5" customHeight="1" x14ac:dyDescent="0.2">
      <c r="A48" s="42"/>
      <c r="B48" s="71"/>
      <c r="C48" s="95"/>
      <c r="D48" s="96"/>
      <c r="E48" s="30" t="s">
        <v>100</v>
      </c>
      <c r="F48" s="26">
        <v>24918</v>
      </c>
      <c r="G48" s="27">
        <v>5</v>
      </c>
      <c r="H48" s="28">
        <f t="shared" si="2"/>
        <v>24923</v>
      </c>
      <c r="I48" s="29">
        <v>59191</v>
      </c>
      <c r="J48" s="29">
        <v>315</v>
      </c>
      <c r="K48" s="26">
        <v>377</v>
      </c>
      <c r="L48" s="28">
        <f t="shared" si="3"/>
        <v>84429</v>
      </c>
      <c r="N48" s="71"/>
      <c r="O48" s="79"/>
      <c r="P48" s="76" t="s">
        <v>101</v>
      </c>
      <c r="Q48" s="77"/>
      <c r="R48" s="26">
        <v>130115</v>
      </c>
      <c r="S48" s="27">
        <v>23</v>
      </c>
      <c r="T48" s="28">
        <f t="shared" si="11"/>
        <v>130138</v>
      </c>
      <c r="U48" s="29">
        <v>339553</v>
      </c>
      <c r="V48" s="29">
        <v>4111</v>
      </c>
      <c r="W48" s="26">
        <v>13869</v>
      </c>
      <c r="X48" s="28">
        <f t="shared" si="1"/>
        <v>473802</v>
      </c>
    </row>
    <row r="49" spans="1:24" s="13" customFormat="1" ht="7.5" customHeight="1" x14ac:dyDescent="0.2">
      <c r="A49" s="42"/>
      <c r="B49" s="71"/>
      <c r="C49" s="95"/>
      <c r="D49" s="96"/>
      <c r="E49" s="30" t="s">
        <v>218</v>
      </c>
      <c r="F49" s="40">
        <v>8921</v>
      </c>
      <c r="G49" s="27">
        <v>1</v>
      </c>
      <c r="H49" s="28">
        <f t="shared" si="2"/>
        <v>8922</v>
      </c>
      <c r="I49" s="40">
        <v>22998</v>
      </c>
      <c r="J49" s="40">
        <v>126</v>
      </c>
      <c r="K49" s="26">
        <v>182</v>
      </c>
      <c r="L49" s="28">
        <f t="shared" si="3"/>
        <v>32046</v>
      </c>
      <c r="N49" s="71"/>
      <c r="O49" s="79"/>
      <c r="P49" s="83" t="s">
        <v>102</v>
      </c>
      <c r="Q49" s="30" t="s">
        <v>103</v>
      </c>
      <c r="R49" s="26">
        <v>85226</v>
      </c>
      <c r="S49" s="27">
        <v>16</v>
      </c>
      <c r="T49" s="28">
        <f t="shared" si="11"/>
        <v>85242</v>
      </c>
      <c r="U49" s="29">
        <v>285909</v>
      </c>
      <c r="V49" s="29">
        <v>2220</v>
      </c>
      <c r="W49" s="26">
        <v>4457</v>
      </c>
      <c r="X49" s="28">
        <f t="shared" ref="X49:X80" si="22">SUM(T49:V49)</f>
        <v>373371</v>
      </c>
    </row>
    <row r="50" spans="1:24" s="13" customFormat="1" ht="7.5" customHeight="1" x14ac:dyDescent="0.2">
      <c r="A50" s="42"/>
      <c r="B50" s="71"/>
      <c r="C50" s="95"/>
      <c r="D50" s="96"/>
      <c r="E50" s="30" t="s">
        <v>10</v>
      </c>
      <c r="F50" s="40">
        <f>SUM(F47:F49)</f>
        <v>118114</v>
      </c>
      <c r="G50" s="27">
        <f>SUM(G47:G49)</f>
        <v>25</v>
      </c>
      <c r="H50" s="28">
        <f>SUM(F50:G50)</f>
        <v>118139</v>
      </c>
      <c r="I50" s="26">
        <f>SUM(I47:I49)</f>
        <v>319623</v>
      </c>
      <c r="J50" s="26">
        <f>SUM(J47:J49)</f>
        <v>1697</v>
      </c>
      <c r="K50" s="26">
        <f>SUM(K47:K49)</f>
        <v>2905</v>
      </c>
      <c r="L50" s="28">
        <f t="shared" si="3"/>
        <v>439459</v>
      </c>
      <c r="N50" s="71"/>
      <c r="O50" s="79"/>
      <c r="P50" s="84"/>
      <c r="Q50" s="30" t="s">
        <v>105</v>
      </c>
      <c r="R50" s="26">
        <v>37505</v>
      </c>
      <c r="S50" s="27">
        <v>7</v>
      </c>
      <c r="T50" s="28">
        <f t="shared" si="11"/>
        <v>37512</v>
      </c>
      <c r="U50" s="29">
        <v>109163</v>
      </c>
      <c r="V50" s="29">
        <v>960</v>
      </c>
      <c r="W50" s="26">
        <v>2759</v>
      </c>
      <c r="X50" s="28">
        <f t="shared" si="22"/>
        <v>147635</v>
      </c>
    </row>
    <row r="51" spans="1:24" s="13" customFormat="1" ht="7.5" customHeight="1" x14ac:dyDescent="0.2">
      <c r="A51" s="42"/>
      <c r="B51" s="71"/>
      <c r="C51" s="95"/>
      <c r="D51" s="76" t="s">
        <v>104</v>
      </c>
      <c r="E51" s="77"/>
      <c r="F51" s="26">
        <v>44209</v>
      </c>
      <c r="G51" s="27">
        <v>2</v>
      </c>
      <c r="H51" s="28">
        <f t="shared" si="2"/>
        <v>44211</v>
      </c>
      <c r="I51" s="29">
        <v>157966</v>
      </c>
      <c r="J51" s="29">
        <v>747</v>
      </c>
      <c r="K51" s="26">
        <v>1365</v>
      </c>
      <c r="L51" s="28">
        <f t="shared" si="3"/>
        <v>202924</v>
      </c>
      <c r="N51" s="71"/>
      <c r="O51" s="79"/>
      <c r="P51" s="84"/>
      <c r="Q51" s="30" t="s">
        <v>10</v>
      </c>
      <c r="R51" s="26">
        <f>SUM(R49:R50)</f>
        <v>122731</v>
      </c>
      <c r="S51" s="27">
        <f>SUM(S49:S50)</f>
        <v>23</v>
      </c>
      <c r="T51" s="28">
        <f t="shared" si="11"/>
        <v>122754</v>
      </c>
      <c r="U51" s="29">
        <f>SUM(U49:U50)</f>
        <v>395072</v>
      </c>
      <c r="V51" s="29">
        <f>SUM(V49:V50)</f>
        <v>3180</v>
      </c>
      <c r="W51" s="26">
        <f>SUM(W49:W50)</f>
        <v>7216</v>
      </c>
      <c r="X51" s="28">
        <f t="shared" si="22"/>
        <v>521006</v>
      </c>
    </row>
    <row r="52" spans="1:24" s="13" customFormat="1" ht="7.5" customHeight="1" x14ac:dyDescent="0.2">
      <c r="A52" s="42"/>
      <c r="B52" s="71"/>
      <c r="C52" s="95" t="s">
        <v>106</v>
      </c>
      <c r="D52" s="76" t="s">
        <v>107</v>
      </c>
      <c r="E52" s="77"/>
      <c r="F52" s="26">
        <v>125434</v>
      </c>
      <c r="G52" s="27">
        <v>13</v>
      </c>
      <c r="H52" s="28">
        <f t="shared" si="2"/>
        <v>125447</v>
      </c>
      <c r="I52" s="29">
        <v>339201</v>
      </c>
      <c r="J52" s="29">
        <v>1925</v>
      </c>
      <c r="K52" s="26">
        <v>2999</v>
      </c>
      <c r="L52" s="28">
        <f t="shared" si="3"/>
        <v>466573</v>
      </c>
      <c r="N52" s="71"/>
      <c r="O52" s="79" t="s">
        <v>109</v>
      </c>
      <c r="P52" s="76" t="s">
        <v>110</v>
      </c>
      <c r="Q52" s="77"/>
      <c r="R52" s="26">
        <v>76028</v>
      </c>
      <c r="S52" s="27">
        <v>13</v>
      </c>
      <c r="T52" s="28">
        <f t="shared" si="11"/>
        <v>76041</v>
      </c>
      <c r="U52" s="29">
        <v>232654</v>
      </c>
      <c r="V52" s="29">
        <v>1919</v>
      </c>
      <c r="W52" s="26">
        <v>2952</v>
      </c>
      <c r="X52" s="28">
        <f t="shared" si="22"/>
        <v>310614</v>
      </c>
    </row>
    <row r="53" spans="1:24" s="13" customFormat="1" ht="7.5" customHeight="1" x14ac:dyDescent="0.2">
      <c r="A53" s="42"/>
      <c r="B53" s="71"/>
      <c r="C53" s="95"/>
      <c r="D53" s="76" t="s">
        <v>108</v>
      </c>
      <c r="E53" s="77"/>
      <c r="F53" s="26">
        <v>34925</v>
      </c>
      <c r="G53" s="27">
        <v>9</v>
      </c>
      <c r="H53" s="28">
        <f t="shared" si="2"/>
        <v>34934</v>
      </c>
      <c r="I53" s="29">
        <v>104798</v>
      </c>
      <c r="J53" s="29">
        <v>597</v>
      </c>
      <c r="K53" s="26">
        <v>995</v>
      </c>
      <c r="L53" s="28">
        <f t="shared" si="3"/>
        <v>140329</v>
      </c>
      <c r="N53" s="71"/>
      <c r="O53" s="79"/>
      <c r="P53" s="76" t="s">
        <v>112</v>
      </c>
      <c r="Q53" s="77"/>
      <c r="R53" s="26">
        <v>11123</v>
      </c>
      <c r="S53" s="27">
        <v>5</v>
      </c>
      <c r="T53" s="28">
        <f t="shared" si="11"/>
        <v>11128</v>
      </c>
      <c r="U53" s="29">
        <v>40014</v>
      </c>
      <c r="V53" s="29">
        <v>240</v>
      </c>
      <c r="W53" s="26">
        <v>440</v>
      </c>
      <c r="X53" s="28">
        <f t="shared" si="22"/>
        <v>51382</v>
      </c>
    </row>
    <row r="54" spans="1:24" s="13" customFormat="1" ht="7.5" customHeight="1" x14ac:dyDescent="0.2">
      <c r="A54" s="42"/>
      <c r="B54" s="71"/>
      <c r="C54" s="95"/>
      <c r="D54" s="76" t="s">
        <v>111</v>
      </c>
      <c r="E54" s="77"/>
      <c r="F54" s="40">
        <v>28437</v>
      </c>
      <c r="G54" s="27">
        <v>3</v>
      </c>
      <c r="H54" s="28">
        <f t="shared" si="2"/>
        <v>28440</v>
      </c>
      <c r="I54" s="40">
        <v>90510</v>
      </c>
      <c r="J54" s="40">
        <v>591</v>
      </c>
      <c r="K54" s="26">
        <v>977</v>
      </c>
      <c r="L54" s="28">
        <f t="shared" si="3"/>
        <v>119541</v>
      </c>
      <c r="N54" s="71"/>
      <c r="O54" s="79"/>
      <c r="P54" s="76" t="s">
        <v>10</v>
      </c>
      <c r="Q54" s="77"/>
      <c r="R54" s="26">
        <f>SUM(R52:R53)</f>
        <v>87151</v>
      </c>
      <c r="S54" s="27">
        <f>SUM(S52:S53)</f>
        <v>18</v>
      </c>
      <c r="T54" s="28">
        <f t="shared" si="11"/>
        <v>87169</v>
      </c>
      <c r="U54" s="29">
        <f>SUM(U52:U53)</f>
        <v>272668</v>
      </c>
      <c r="V54" s="29">
        <f>SUM(V52:V53)</f>
        <v>2159</v>
      </c>
      <c r="W54" s="26">
        <f>SUM(W52:W53)</f>
        <v>3392</v>
      </c>
      <c r="X54" s="28">
        <f t="shared" si="22"/>
        <v>361996</v>
      </c>
    </row>
    <row r="55" spans="1:24" s="13" customFormat="1" ht="7.5" customHeight="1" x14ac:dyDescent="0.2">
      <c r="A55" s="42"/>
      <c r="B55" s="71"/>
      <c r="C55" s="95"/>
      <c r="D55" s="76" t="s">
        <v>10</v>
      </c>
      <c r="E55" s="77"/>
      <c r="F55" s="40">
        <f>SUM(F52:F54)</f>
        <v>188796</v>
      </c>
      <c r="G55" s="27">
        <f>SUM(G52:G54)</f>
        <v>25</v>
      </c>
      <c r="H55" s="28">
        <f t="shared" ref="H55:H102" si="23">SUM(F55:G55)</f>
        <v>188821</v>
      </c>
      <c r="I55" s="40">
        <f>SUM(I52:I54)</f>
        <v>534509</v>
      </c>
      <c r="J55" s="40">
        <f>SUM(J52:J54)</f>
        <v>3113</v>
      </c>
      <c r="K55" s="40">
        <f>SUM(K52:K54)</f>
        <v>4971</v>
      </c>
      <c r="L55" s="28">
        <f t="shared" ref="L55:L102" si="24">SUM(H55:J55)</f>
        <v>726443</v>
      </c>
      <c r="N55" s="71"/>
      <c r="O55" s="89" t="s">
        <v>116</v>
      </c>
      <c r="P55" s="90"/>
      <c r="Q55" s="77"/>
      <c r="R55" s="26">
        <v>116828</v>
      </c>
      <c r="S55" s="27">
        <v>19</v>
      </c>
      <c r="T55" s="28">
        <f t="shared" si="11"/>
        <v>116847</v>
      </c>
      <c r="U55" s="29">
        <v>278384</v>
      </c>
      <c r="V55" s="29">
        <v>2499</v>
      </c>
      <c r="W55" s="26">
        <v>2152</v>
      </c>
      <c r="X55" s="28">
        <f t="shared" si="22"/>
        <v>397730</v>
      </c>
    </row>
    <row r="56" spans="1:24" s="13" customFormat="1" ht="7.5" customHeight="1" x14ac:dyDescent="0.2">
      <c r="A56" s="42"/>
      <c r="B56" s="71"/>
      <c r="C56" s="94" t="s">
        <v>113</v>
      </c>
      <c r="D56" s="96" t="s">
        <v>114</v>
      </c>
      <c r="E56" s="30" t="s">
        <v>115</v>
      </c>
      <c r="F56" s="26">
        <v>64074</v>
      </c>
      <c r="G56" s="27">
        <v>13</v>
      </c>
      <c r="H56" s="28">
        <f t="shared" si="23"/>
        <v>64087</v>
      </c>
      <c r="I56" s="29">
        <v>235103</v>
      </c>
      <c r="J56" s="29">
        <v>1778</v>
      </c>
      <c r="K56" s="26">
        <v>7005</v>
      </c>
      <c r="L56" s="28">
        <f t="shared" si="24"/>
        <v>300968</v>
      </c>
      <c r="N56" s="71"/>
      <c r="O56" s="73" t="s">
        <v>118</v>
      </c>
      <c r="P56" s="76" t="s">
        <v>119</v>
      </c>
      <c r="Q56" s="77"/>
      <c r="R56" s="26">
        <v>172020</v>
      </c>
      <c r="S56" s="27">
        <v>41</v>
      </c>
      <c r="T56" s="28">
        <f t="shared" si="11"/>
        <v>172061</v>
      </c>
      <c r="U56" s="29">
        <v>460053</v>
      </c>
      <c r="V56" s="29">
        <v>4203</v>
      </c>
      <c r="W56" s="26">
        <v>11090</v>
      </c>
      <c r="X56" s="28">
        <f t="shared" si="22"/>
        <v>636317</v>
      </c>
    </row>
    <row r="57" spans="1:24" s="13" customFormat="1" ht="7.5" customHeight="1" x14ac:dyDescent="0.2">
      <c r="A57" s="42"/>
      <c r="B57" s="71"/>
      <c r="C57" s="79"/>
      <c r="D57" s="96"/>
      <c r="E57" s="30" t="s">
        <v>117</v>
      </c>
      <c r="F57" s="26">
        <v>18530</v>
      </c>
      <c r="G57" s="27">
        <v>3</v>
      </c>
      <c r="H57" s="28">
        <f t="shared" si="23"/>
        <v>18533</v>
      </c>
      <c r="I57" s="29">
        <v>53025</v>
      </c>
      <c r="J57" s="29">
        <v>606</v>
      </c>
      <c r="K57" s="26">
        <v>2961</v>
      </c>
      <c r="L57" s="28">
        <f t="shared" si="24"/>
        <v>72164</v>
      </c>
      <c r="N57" s="71"/>
      <c r="O57" s="74"/>
      <c r="P57" s="76" t="s">
        <v>120</v>
      </c>
      <c r="Q57" s="77"/>
      <c r="R57" s="26">
        <v>122771</v>
      </c>
      <c r="S57" s="27">
        <v>32</v>
      </c>
      <c r="T57" s="28">
        <f t="shared" si="11"/>
        <v>122803</v>
      </c>
      <c r="U57" s="29">
        <v>357722</v>
      </c>
      <c r="V57" s="29">
        <v>2435</v>
      </c>
      <c r="W57" s="26">
        <v>3150</v>
      </c>
      <c r="X57" s="28">
        <f t="shared" si="22"/>
        <v>482960</v>
      </c>
    </row>
    <row r="58" spans="1:24" s="13" customFormat="1" ht="7.5" customHeight="1" x14ac:dyDescent="0.2">
      <c r="A58" s="42"/>
      <c r="B58" s="71"/>
      <c r="C58" s="79"/>
      <c r="D58" s="96"/>
      <c r="E58" s="30" t="s">
        <v>10</v>
      </c>
      <c r="F58" s="40">
        <f>SUM(F56:F57)</f>
        <v>82604</v>
      </c>
      <c r="G58" s="27">
        <f>SUM(G56:G57)</f>
        <v>16</v>
      </c>
      <c r="H58" s="28">
        <f t="shared" si="23"/>
        <v>82620</v>
      </c>
      <c r="I58" s="40">
        <f>SUM(I56:I57)</f>
        <v>288128</v>
      </c>
      <c r="J58" s="40">
        <f>SUM(J56:J57)</f>
        <v>2384</v>
      </c>
      <c r="K58" s="40">
        <f>SUM(K56:K57)</f>
        <v>9966</v>
      </c>
      <c r="L58" s="28">
        <f t="shared" si="24"/>
        <v>373132</v>
      </c>
      <c r="N58" s="71"/>
      <c r="O58" s="98" t="s">
        <v>37</v>
      </c>
      <c r="P58" s="99"/>
      <c r="Q58" s="100"/>
      <c r="R58" s="34">
        <f>SUM(R45:R48,R54:R57,R51)</f>
        <v>1098852</v>
      </c>
      <c r="S58" s="35">
        <f>SUM(S45:S48,S54:S57,S51)</f>
        <v>213</v>
      </c>
      <c r="T58" s="36">
        <f>SUM(R58:S58)</f>
        <v>1099065</v>
      </c>
      <c r="U58" s="34">
        <f>SUM(U45:U48,U54:U57,U51)</f>
        <v>2976487</v>
      </c>
      <c r="V58" s="34">
        <f>SUM(V45:V48,V54:V57,V51)</f>
        <v>27840</v>
      </c>
      <c r="W58" s="34">
        <f>SUM(W45:W48,W54:W57,W51)</f>
        <v>62443</v>
      </c>
      <c r="X58" s="36">
        <f t="shared" si="22"/>
        <v>4103392</v>
      </c>
    </row>
    <row r="59" spans="1:24" ht="7.5" customHeight="1" x14ac:dyDescent="0.2">
      <c r="A59" s="42"/>
      <c r="B59" s="71"/>
      <c r="C59" s="79"/>
      <c r="D59" s="107" t="s">
        <v>121</v>
      </c>
      <c r="E59" s="30" t="s">
        <v>121</v>
      </c>
      <c r="F59" s="26">
        <v>45077</v>
      </c>
      <c r="G59" s="27">
        <v>8</v>
      </c>
      <c r="H59" s="28">
        <f t="shared" si="23"/>
        <v>45085</v>
      </c>
      <c r="I59" s="29">
        <v>169541</v>
      </c>
      <c r="J59" s="29">
        <v>1153</v>
      </c>
      <c r="K59" s="26">
        <v>4517</v>
      </c>
      <c r="L59" s="28">
        <f t="shared" si="24"/>
        <v>215779</v>
      </c>
      <c r="M59" s="13"/>
      <c r="N59" s="70" t="s">
        <v>123</v>
      </c>
      <c r="O59" s="86" t="s">
        <v>124</v>
      </c>
      <c r="P59" s="87"/>
      <c r="Q59" s="88"/>
      <c r="R59" s="26">
        <v>73725</v>
      </c>
      <c r="S59" s="27">
        <v>4</v>
      </c>
      <c r="T59" s="28">
        <f t="shared" si="11"/>
        <v>73729</v>
      </c>
      <c r="U59" s="29">
        <v>166987</v>
      </c>
      <c r="V59" s="29">
        <v>935</v>
      </c>
      <c r="W59" s="26">
        <v>1191</v>
      </c>
      <c r="X59" s="28">
        <f t="shared" si="22"/>
        <v>241651</v>
      </c>
    </row>
    <row r="60" spans="1:24" ht="7.5" customHeight="1" x14ac:dyDescent="0.2">
      <c r="A60" s="42"/>
      <c r="B60" s="71"/>
      <c r="C60" s="79"/>
      <c r="D60" s="108"/>
      <c r="E60" s="30" t="s">
        <v>122</v>
      </c>
      <c r="F60" s="26">
        <v>11409</v>
      </c>
      <c r="G60" s="27">
        <v>3</v>
      </c>
      <c r="H60" s="28">
        <f t="shared" si="23"/>
        <v>11412</v>
      </c>
      <c r="I60" s="29">
        <v>41350</v>
      </c>
      <c r="J60" s="29">
        <v>435</v>
      </c>
      <c r="K60" s="26">
        <v>1749</v>
      </c>
      <c r="L60" s="28">
        <f t="shared" si="24"/>
        <v>53197</v>
      </c>
      <c r="M60" s="13"/>
      <c r="N60" s="71"/>
      <c r="O60" s="73" t="s">
        <v>125</v>
      </c>
      <c r="P60" s="76" t="s">
        <v>126</v>
      </c>
      <c r="Q60" s="77"/>
      <c r="R60" s="26">
        <v>63921</v>
      </c>
      <c r="S60" s="27">
        <v>3</v>
      </c>
      <c r="T60" s="28">
        <f t="shared" si="11"/>
        <v>63924</v>
      </c>
      <c r="U60" s="29">
        <v>140638</v>
      </c>
      <c r="V60" s="29">
        <v>1138</v>
      </c>
      <c r="W60" s="26">
        <v>1209</v>
      </c>
      <c r="X60" s="28">
        <f t="shared" si="22"/>
        <v>205700</v>
      </c>
    </row>
    <row r="61" spans="1:24" ht="7.5" customHeight="1" x14ac:dyDescent="0.2">
      <c r="A61" s="42"/>
      <c r="B61" s="71"/>
      <c r="C61" s="79"/>
      <c r="D61" s="109"/>
      <c r="E61" s="30" t="s">
        <v>10</v>
      </c>
      <c r="F61" s="40">
        <f>SUM(F59:F60)</f>
        <v>56486</v>
      </c>
      <c r="G61" s="27">
        <f>SUM(G59:G60)</f>
        <v>11</v>
      </c>
      <c r="H61" s="28">
        <f t="shared" si="23"/>
        <v>56497</v>
      </c>
      <c r="I61" s="40">
        <f>SUM(I59:I60)</f>
        <v>210891</v>
      </c>
      <c r="J61" s="40">
        <f>SUM(J59:J60)</f>
        <v>1588</v>
      </c>
      <c r="K61" s="40">
        <f>SUM(K59:K60)</f>
        <v>6266</v>
      </c>
      <c r="L61" s="28">
        <f t="shared" si="24"/>
        <v>268976</v>
      </c>
      <c r="M61" s="13"/>
      <c r="N61" s="71"/>
      <c r="O61" s="79"/>
      <c r="P61" s="76" t="s">
        <v>129</v>
      </c>
      <c r="Q61" s="77"/>
      <c r="R61" s="31">
        <v>23999</v>
      </c>
      <c r="S61" s="32">
        <v>1</v>
      </c>
      <c r="T61" s="28">
        <f t="shared" si="11"/>
        <v>24000</v>
      </c>
      <c r="U61" s="33">
        <v>61298</v>
      </c>
      <c r="V61" s="33">
        <v>412</v>
      </c>
      <c r="W61" s="31">
        <v>384</v>
      </c>
      <c r="X61" s="39">
        <f t="shared" si="22"/>
        <v>85710</v>
      </c>
    </row>
    <row r="62" spans="1:24" ht="7.5" customHeight="1" x14ac:dyDescent="0.2">
      <c r="A62" s="42"/>
      <c r="B62" s="71"/>
      <c r="C62" s="79"/>
      <c r="D62" s="96" t="s">
        <v>127</v>
      </c>
      <c r="E62" s="30" t="s">
        <v>128</v>
      </c>
      <c r="F62" s="26">
        <v>57006</v>
      </c>
      <c r="G62" s="27">
        <v>14</v>
      </c>
      <c r="H62" s="28">
        <f t="shared" si="23"/>
        <v>57020</v>
      </c>
      <c r="I62" s="29">
        <v>201232</v>
      </c>
      <c r="J62" s="29">
        <v>1237</v>
      </c>
      <c r="K62" s="26">
        <v>5792</v>
      </c>
      <c r="L62" s="28">
        <f t="shared" si="24"/>
        <v>259489</v>
      </c>
      <c r="M62" s="13"/>
      <c r="N62" s="71"/>
      <c r="O62" s="80"/>
      <c r="P62" s="76" t="s">
        <v>10</v>
      </c>
      <c r="Q62" s="77"/>
      <c r="R62" s="31">
        <f>SUM(R60:R61)</f>
        <v>87920</v>
      </c>
      <c r="S62" s="32">
        <f>SUM(S60:S61)</f>
        <v>4</v>
      </c>
      <c r="T62" s="28">
        <f t="shared" si="11"/>
        <v>87924</v>
      </c>
      <c r="U62" s="33">
        <f>SUM(U60:U61)</f>
        <v>201936</v>
      </c>
      <c r="V62" s="33">
        <f>SUM(V60:V61)</f>
        <v>1550</v>
      </c>
      <c r="W62" s="31">
        <f>SUM(W60:W61)</f>
        <v>1593</v>
      </c>
      <c r="X62" s="39">
        <f t="shared" si="22"/>
        <v>291410</v>
      </c>
    </row>
    <row r="63" spans="1:24" ht="7.5" customHeight="1" x14ac:dyDescent="0.2">
      <c r="A63" s="42"/>
      <c r="B63" s="71"/>
      <c r="C63" s="79"/>
      <c r="D63" s="96"/>
      <c r="E63" s="30" t="s">
        <v>130</v>
      </c>
      <c r="F63" s="26">
        <v>25990</v>
      </c>
      <c r="G63" s="27">
        <v>6</v>
      </c>
      <c r="H63" s="28">
        <f t="shared" si="23"/>
        <v>25996</v>
      </c>
      <c r="I63" s="29">
        <v>102818</v>
      </c>
      <c r="J63" s="29">
        <v>454</v>
      </c>
      <c r="K63" s="26">
        <v>1835</v>
      </c>
      <c r="L63" s="28">
        <f t="shared" si="24"/>
        <v>129268</v>
      </c>
      <c r="M63" s="13"/>
      <c r="N63" s="71"/>
      <c r="O63" s="94" t="s">
        <v>131</v>
      </c>
      <c r="P63" s="76" t="s">
        <v>132</v>
      </c>
      <c r="Q63" s="77"/>
      <c r="R63" s="31">
        <v>136891</v>
      </c>
      <c r="S63" s="32">
        <v>32</v>
      </c>
      <c r="T63" s="28">
        <f t="shared" si="11"/>
        <v>136923</v>
      </c>
      <c r="U63" s="33">
        <v>346032</v>
      </c>
      <c r="V63" s="33">
        <v>2374</v>
      </c>
      <c r="W63" s="31">
        <v>3727</v>
      </c>
      <c r="X63" s="39">
        <f t="shared" si="22"/>
        <v>485329</v>
      </c>
    </row>
    <row r="64" spans="1:24" ht="7.5" customHeight="1" x14ac:dyDescent="0.2">
      <c r="A64" s="42"/>
      <c r="B64" s="71"/>
      <c r="C64" s="79"/>
      <c r="D64" s="96"/>
      <c r="E64" s="30" t="s">
        <v>10</v>
      </c>
      <c r="F64" s="40">
        <f>SUM(F62:F63)</f>
        <v>82996</v>
      </c>
      <c r="G64" s="27">
        <f>SUM(G62:G63)</f>
        <v>20</v>
      </c>
      <c r="H64" s="28">
        <f t="shared" si="23"/>
        <v>83016</v>
      </c>
      <c r="I64" s="26">
        <f>SUM(I62:I63)</f>
        <v>304050</v>
      </c>
      <c r="J64" s="26">
        <f>SUM(J62:J63)</f>
        <v>1691</v>
      </c>
      <c r="K64" s="26">
        <f>SUM(K62:K63)</f>
        <v>7627</v>
      </c>
      <c r="L64" s="28">
        <f t="shared" si="24"/>
        <v>388757</v>
      </c>
      <c r="M64" s="13"/>
      <c r="N64" s="71"/>
      <c r="O64" s="79"/>
      <c r="P64" s="76" t="s">
        <v>134</v>
      </c>
      <c r="Q64" s="77"/>
      <c r="R64" s="31">
        <v>57440</v>
      </c>
      <c r="S64" s="32">
        <v>12</v>
      </c>
      <c r="T64" s="28">
        <f t="shared" si="11"/>
        <v>57452</v>
      </c>
      <c r="U64" s="33">
        <v>189365</v>
      </c>
      <c r="V64" s="33">
        <v>880</v>
      </c>
      <c r="W64" s="31">
        <v>1406</v>
      </c>
      <c r="X64" s="39">
        <f t="shared" si="22"/>
        <v>247697</v>
      </c>
    </row>
    <row r="65" spans="1:24" ht="7.5" customHeight="1" x14ac:dyDescent="0.2">
      <c r="A65" s="42"/>
      <c r="B65" s="71"/>
      <c r="C65" s="80"/>
      <c r="D65" s="76" t="s">
        <v>133</v>
      </c>
      <c r="E65" s="77"/>
      <c r="F65" s="26">
        <v>100184</v>
      </c>
      <c r="G65" s="27">
        <v>17</v>
      </c>
      <c r="H65" s="28">
        <f t="shared" si="23"/>
        <v>100201</v>
      </c>
      <c r="I65" s="29">
        <v>314218</v>
      </c>
      <c r="J65" s="29">
        <v>1594</v>
      </c>
      <c r="K65" s="26">
        <v>3015</v>
      </c>
      <c r="L65" s="28">
        <f t="shared" si="24"/>
        <v>416013</v>
      </c>
      <c r="M65" s="13"/>
      <c r="N65" s="71"/>
      <c r="O65" s="80"/>
      <c r="P65" s="76" t="s">
        <v>10</v>
      </c>
      <c r="Q65" s="77"/>
      <c r="R65" s="26">
        <f>SUM(R63:R64)</f>
        <v>194331</v>
      </c>
      <c r="S65" s="27">
        <f>SUM(S63:S64)</f>
        <v>44</v>
      </c>
      <c r="T65" s="28">
        <f t="shared" si="11"/>
        <v>194375</v>
      </c>
      <c r="U65" s="29">
        <f>SUM(U63:U64)</f>
        <v>535397</v>
      </c>
      <c r="V65" s="29">
        <f>SUM(V63:V64)</f>
        <v>3254</v>
      </c>
      <c r="W65" s="26">
        <f>SUM(W63:W64)</f>
        <v>5133</v>
      </c>
      <c r="X65" s="28">
        <f t="shared" si="22"/>
        <v>733026</v>
      </c>
    </row>
    <row r="66" spans="1:24" ht="7.5" customHeight="1" x14ac:dyDescent="0.2">
      <c r="A66" s="42"/>
      <c r="B66" s="71"/>
      <c r="C66" s="94" t="s">
        <v>135</v>
      </c>
      <c r="D66" s="83" t="s">
        <v>136</v>
      </c>
      <c r="E66" s="25" t="s">
        <v>137</v>
      </c>
      <c r="F66" s="26">
        <v>98040</v>
      </c>
      <c r="G66" s="27">
        <v>14</v>
      </c>
      <c r="H66" s="28">
        <f t="shared" si="23"/>
        <v>98054</v>
      </c>
      <c r="I66" s="29">
        <v>282875</v>
      </c>
      <c r="J66" s="29">
        <v>1644</v>
      </c>
      <c r="K66" s="26">
        <v>5592</v>
      </c>
      <c r="L66" s="28">
        <f t="shared" si="24"/>
        <v>382573</v>
      </c>
      <c r="M66" s="13"/>
      <c r="N66" s="71"/>
      <c r="O66" s="94" t="s">
        <v>139</v>
      </c>
      <c r="P66" s="76" t="s">
        <v>123</v>
      </c>
      <c r="Q66" s="77"/>
      <c r="R66" s="26">
        <v>125958</v>
      </c>
      <c r="S66" s="27">
        <v>22</v>
      </c>
      <c r="T66" s="28">
        <f t="shared" si="11"/>
        <v>125980</v>
      </c>
      <c r="U66" s="29">
        <v>406863</v>
      </c>
      <c r="V66" s="29">
        <v>2352</v>
      </c>
      <c r="W66" s="26">
        <v>5998</v>
      </c>
      <c r="X66" s="39">
        <f t="shared" si="22"/>
        <v>535195</v>
      </c>
    </row>
    <row r="67" spans="1:24" ht="7.5" customHeight="1" x14ac:dyDescent="0.2">
      <c r="A67" s="42"/>
      <c r="B67" s="71"/>
      <c r="C67" s="79"/>
      <c r="D67" s="110"/>
      <c r="E67" s="25" t="s">
        <v>138</v>
      </c>
      <c r="F67" s="26">
        <v>32689</v>
      </c>
      <c r="G67" s="27">
        <v>1</v>
      </c>
      <c r="H67" s="28">
        <f t="shared" si="23"/>
        <v>32690</v>
      </c>
      <c r="I67" s="29">
        <v>71244</v>
      </c>
      <c r="J67" s="29">
        <v>387</v>
      </c>
      <c r="K67" s="26">
        <v>1095</v>
      </c>
      <c r="L67" s="28">
        <f t="shared" si="24"/>
        <v>104321</v>
      </c>
      <c r="M67" s="13"/>
      <c r="N67" s="71"/>
      <c r="O67" s="80"/>
      <c r="P67" s="76" t="s">
        <v>140</v>
      </c>
      <c r="Q67" s="77"/>
      <c r="R67" s="26">
        <v>75451</v>
      </c>
      <c r="S67" s="27">
        <v>13</v>
      </c>
      <c r="T67" s="28">
        <f t="shared" si="11"/>
        <v>75464</v>
      </c>
      <c r="U67" s="29">
        <v>228335</v>
      </c>
      <c r="V67" s="29">
        <v>1202</v>
      </c>
      <c r="W67" s="26">
        <v>1839</v>
      </c>
      <c r="X67" s="28">
        <f t="shared" si="22"/>
        <v>305001</v>
      </c>
    </row>
    <row r="68" spans="1:24" ht="7.5" customHeight="1" x14ac:dyDescent="0.2">
      <c r="A68" s="42"/>
      <c r="B68" s="71"/>
      <c r="C68" s="79"/>
      <c r="D68" s="110"/>
      <c r="E68" s="30" t="s">
        <v>10</v>
      </c>
      <c r="F68" s="40">
        <f>SUM(F66:F67)</f>
        <v>130729</v>
      </c>
      <c r="G68" s="27">
        <f>SUM(G66:G67)</f>
        <v>15</v>
      </c>
      <c r="H68" s="28">
        <f t="shared" si="23"/>
        <v>130744</v>
      </c>
      <c r="I68" s="26">
        <f>SUM(I66:I67)</f>
        <v>354119</v>
      </c>
      <c r="J68" s="26">
        <f>SUM(J66:J67)</f>
        <v>2031</v>
      </c>
      <c r="K68" s="26">
        <f>SUM(K66:K67)</f>
        <v>6687</v>
      </c>
      <c r="L68" s="28">
        <f t="shared" si="24"/>
        <v>486894</v>
      </c>
      <c r="M68" s="13"/>
      <c r="N68" s="71"/>
      <c r="O68" s="94" t="s">
        <v>143</v>
      </c>
      <c r="P68" s="76" t="s">
        <v>144</v>
      </c>
      <c r="Q68" s="77"/>
      <c r="R68" s="26">
        <v>106364</v>
      </c>
      <c r="S68" s="27">
        <v>11</v>
      </c>
      <c r="T68" s="28">
        <f t="shared" si="11"/>
        <v>106375</v>
      </c>
      <c r="U68" s="29">
        <v>299838</v>
      </c>
      <c r="V68" s="29">
        <v>1618</v>
      </c>
      <c r="W68" s="26">
        <v>2144</v>
      </c>
      <c r="X68" s="28">
        <f t="shared" si="22"/>
        <v>407831</v>
      </c>
    </row>
    <row r="69" spans="1:24" ht="7.5" customHeight="1" x14ac:dyDescent="0.2">
      <c r="A69" s="42"/>
      <c r="B69" s="71"/>
      <c r="C69" s="79"/>
      <c r="D69" s="83" t="s">
        <v>141</v>
      </c>
      <c r="E69" s="30" t="s">
        <v>142</v>
      </c>
      <c r="F69" s="26">
        <v>24345</v>
      </c>
      <c r="G69" s="27">
        <v>2</v>
      </c>
      <c r="H69" s="28">
        <f t="shared" ref="H69:H75" si="25">SUM(F69:G69)</f>
        <v>24347</v>
      </c>
      <c r="I69" s="29">
        <v>89183</v>
      </c>
      <c r="J69" s="29">
        <v>535</v>
      </c>
      <c r="K69" s="26">
        <v>2330</v>
      </c>
      <c r="L69" s="28">
        <f t="shared" ref="L69:L75" si="26">SUM(H69:J69)</f>
        <v>114065</v>
      </c>
      <c r="M69" s="13"/>
      <c r="N69" s="71"/>
      <c r="O69" s="79"/>
      <c r="P69" s="76" t="s">
        <v>146</v>
      </c>
      <c r="Q69" s="77"/>
      <c r="R69" s="31">
        <v>20212</v>
      </c>
      <c r="S69" s="32">
        <v>0</v>
      </c>
      <c r="T69" s="28">
        <f t="shared" si="11"/>
        <v>20212</v>
      </c>
      <c r="U69" s="33">
        <v>66272</v>
      </c>
      <c r="V69" s="33">
        <v>366</v>
      </c>
      <c r="W69" s="31">
        <v>572</v>
      </c>
      <c r="X69" s="28">
        <f t="shared" si="22"/>
        <v>86850</v>
      </c>
    </row>
    <row r="70" spans="1:24" ht="7.5" customHeight="1" x14ac:dyDescent="0.2">
      <c r="A70" s="42"/>
      <c r="B70" s="71"/>
      <c r="C70" s="79"/>
      <c r="D70" s="84"/>
      <c r="E70" s="30" t="s">
        <v>145</v>
      </c>
      <c r="F70" s="26">
        <v>10031</v>
      </c>
      <c r="G70" s="27">
        <v>1</v>
      </c>
      <c r="H70" s="28">
        <f t="shared" si="25"/>
        <v>10032</v>
      </c>
      <c r="I70" s="29">
        <v>26935</v>
      </c>
      <c r="J70" s="29">
        <v>272</v>
      </c>
      <c r="K70" s="26">
        <v>1716</v>
      </c>
      <c r="L70" s="28">
        <f t="shared" si="26"/>
        <v>37239</v>
      </c>
      <c r="M70" s="13"/>
      <c r="N70" s="71"/>
      <c r="O70" s="80"/>
      <c r="P70" s="76" t="s">
        <v>10</v>
      </c>
      <c r="Q70" s="77"/>
      <c r="R70" s="26">
        <f>SUM(R68:R69)</f>
        <v>126576</v>
      </c>
      <c r="S70" s="27">
        <f>SUM(S68:S69)</f>
        <v>11</v>
      </c>
      <c r="T70" s="28">
        <f t="shared" si="11"/>
        <v>126587</v>
      </c>
      <c r="U70" s="29">
        <f>SUM(U68:U69)</f>
        <v>366110</v>
      </c>
      <c r="V70" s="29">
        <f>SUM(V68:V69)</f>
        <v>1984</v>
      </c>
      <c r="W70" s="26">
        <f>SUM(W68:W69)</f>
        <v>2716</v>
      </c>
      <c r="X70" s="28">
        <f t="shared" si="22"/>
        <v>494681</v>
      </c>
    </row>
    <row r="71" spans="1:24" ht="7.5" customHeight="1" x14ac:dyDescent="0.2">
      <c r="A71" s="42"/>
      <c r="B71" s="71"/>
      <c r="C71" s="79"/>
      <c r="D71" s="84"/>
      <c r="E71" s="30" t="s">
        <v>147</v>
      </c>
      <c r="F71" s="26">
        <v>15267</v>
      </c>
      <c r="G71" s="27">
        <v>0</v>
      </c>
      <c r="H71" s="28">
        <f t="shared" si="25"/>
        <v>15267</v>
      </c>
      <c r="I71" s="29">
        <v>52388</v>
      </c>
      <c r="J71" s="29">
        <v>481</v>
      </c>
      <c r="K71" s="26">
        <v>2240</v>
      </c>
      <c r="L71" s="28">
        <f t="shared" si="26"/>
        <v>68136</v>
      </c>
      <c r="M71" s="13"/>
      <c r="N71" s="72"/>
      <c r="O71" s="98" t="s">
        <v>37</v>
      </c>
      <c r="P71" s="99"/>
      <c r="Q71" s="100"/>
      <c r="R71" s="34">
        <f>SUM(R59,R65:R67,R70,R62)</f>
        <v>683961</v>
      </c>
      <c r="S71" s="35">
        <f>SUM(S59,S65:S67,S70,S62)</f>
        <v>98</v>
      </c>
      <c r="T71" s="36">
        <f t="shared" si="11"/>
        <v>684059</v>
      </c>
      <c r="U71" s="34">
        <f>SUM(U59,U65:U67,U70,U62)</f>
        <v>1905628</v>
      </c>
      <c r="V71" s="34">
        <f>SUM(V59,V65:V67,V70,V62)</f>
        <v>11277</v>
      </c>
      <c r="W71" s="34">
        <f>SUM(W59,W65:W67,W70,W62)</f>
        <v>18470</v>
      </c>
      <c r="X71" s="36">
        <f t="shared" si="22"/>
        <v>2600964</v>
      </c>
    </row>
    <row r="72" spans="1:24" ht="7.5" customHeight="1" x14ac:dyDescent="0.2">
      <c r="A72" s="42"/>
      <c r="B72" s="71"/>
      <c r="C72" s="79"/>
      <c r="D72" s="85"/>
      <c r="E72" s="30" t="s">
        <v>10</v>
      </c>
      <c r="F72" s="40">
        <f>SUM(F69:F71)</f>
        <v>49643</v>
      </c>
      <c r="G72" s="27">
        <f>SUM(G69:G71)</f>
        <v>3</v>
      </c>
      <c r="H72" s="28">
        <f t="shared" si="25"/>
        <v>49646</v>
      </c>
      <c r="I72" s="26">
        <f t="shared" ref="I72:K72" si="27">SUM(I69:I71)</f>
        <v>168506</v>
      </c>
      <c r="J72" s="26">
        <f t="shared" si="27"/>
        <v>1288</v>
      </c>
      <c r="K72" s="26">
        <f t="shared" si="27"/>
        <v>6286</v>
      </c>
      <c r="L72" s="28">
        <f t="shared" si="26"/>
        <v>219440</v>
      </c>
      <c r="M72" s="13"/>
      <c r="N72" s="70" t="s">
        <v>150</v>
      </c>
      <c r="O72" s="86" t="s">
        <v>151</v>
      </c>
      <c r="P72" s="87"/>
      <c r="Q72" s="88"/>
      <c r="R72" s="31">
        <v>89109</v>
      </c>
      <c r="S72" s="32">
        <v>11</v>
      </c>
      <c r="T72" s="39">
        <f t="shared" si="11"/>
        <v>89120</v>
      </c>
      <c r="U72" s="33">
        <v>210495</v>
      </c>
      <c r="V72" s="33">
        <v>1114</v>
      </c>
      <c r="W72" s="31">
        <v>1815</v>
      </c>
      <c r="X72" s="39">
        <f t="shared" si="22"/>
        <v>300729</v>
      </c>
    </row>
    <row r="73" spans="1:24" ht="7.5" customHeight="1" x14ac:dyDescent="0.2">
      <c r="A73" s="42"/>
      <c r="B73" s="71"/>
      <c r="C73" s="79"/>
      <c r="D73" s="107" t="s">
        <v>148</v>
      </c>
      <c r="E73" s="30" t="s">
        <v>149</v>
      </c>
      <c r="F73" s="26">
        <v>77172</v>
      </c>
      <c r="G73" s="27">
        <v>4</v>
      </c>
      <c r="H73" s="28">
        <f t="shared" si="25"/>
        <v>77176</v>
      </c>
      <c r="I73" s="29">
        <v>178291</v>
      </c>
      <c r="J73" s="29">
        <v>960</v>
      </c>
      <c r="K73" s="26">
        <v>1472</v>
      </c>
      <c r="L73" s="28">
        <f t="shared" si="26"/>
        <v>256427</v>
      </c>
      <c r="M73" s="13"/>
      <c r="N73" s="71"/>
      <c r="O73" s="73" t="s">
        <v>153</v>
      </c>
      <c r="P73" s="76" t="s">
        <v>154</v>
      </c>
      <c r="Q73" s="77"/>
      <c r="R73" s="26">
        <v>69987</v>
      </c>
      <c r="S73" s="27">
        <v>19</v>
      </c>
      <c r="T73" s="28">
        <f t="shared" si="11"/>
        <v>70006</v>
      </c>
      <c r="U73" s="29">
        <v>173059</v>
      </c>
      <c r="V73" s="29">
        <v>1087</v>
      </c>
      <c r="W73" s="26">
        <v>1436</v>
      </c>
      <c r="X73" s="28">
        <f t="shared" si="22"/>
        <v>244152</v>
      </c>
    </row>
    <row r="74" spans="1:24" ht="7.5" customHeight="1" x14ac:dyDescent="0.2">
      <c r="A74" s="42"/>
      <c r="B74" s="71"/>
      <c r="C74" s="79"/>
      <c r="D74" s="108"/>
      <c r="E74" s="30" t="s">
        <v>152</v>
      </c>
      <c r="F74" s="26">
        <v>20181</v>
      </c>
      <c r="G74" s="27">
        <v>0</v>
      </c>
      <c r="H74" s="28">
        <f t="shared" si="25"/>
        <v>20181</v>
      </c>
      <c r="I74" s="29">
        <v>59487</v>
      </c>
      <c r="J74" s="29">
        <v>315</v>
      </c>
      <c r="K74" s="26">
        <v>733</v>
      </c>
      <c r="L74" s="28">
        <f t="shared" si="26"/>
        <v>79983</v>
      </c>
      <c r="M74" s="5"/>
      <c r="N74" s="71"/>
      <c r="O74" s="79"/>
      <c r="P74" s="76" t="s">
        <v>155</v>
      </c>
      <c r="Q74" s="77"/>
      <c r="R74" s="31">
        <v>30100</v>
      </c>
      <c r="S74" s="32">
        <v>10</v>
      </c>
      <c r="T74" s="28">
        <f t="shared" si="11"/>
        <v>30110</v>
      </c>
      <c r="U74" s="33">
        <v>107931</v>
      </c>
      <c r="V74" s="33">
        <v>670</v>
      </c>
      <c r="W74" s="31">
        <v>1350</v>
      </c>
      <c r="X74" s="39">
        <f t="shared" si="22"/>
        <v>138711</v>
      </c>
    </row>
    <row r="75" spans="1:24" ht="7.5" customHeight="1" x14ac:dyDescent="0.2">
      <c r="A75" s="42"/>
      <c r="B75" s="71"/>
      <c r="C75" s="79"/>
      <c r="D75" s="109"/>
      <c r="E75" s="30" t="s">
        <v>10</v>
      </c>
      <c r="F75" s="40">
        <f>SUM(F73:F74)</f>
        <v>97353</v>
      </c>
      <c r="G75" s="27">
        <f>SUM(G73:G74)</f>
        <v>4</v>
      </c>
      <c r="H75" s="28">
        <f t="shared" si="25"/>
        <v>97357</v>
      </c>
      <c r="I75" s="26">
        <f>SUM(I73:I74)</f>
        <v>237778</v>
      </c>
      <c r="J75" s="26">
        <f>SUM(J73:J74)</f>
        <v>1275</v>
      </c>
      <c r="K75" s="26">
        <f>SUM(K73:K74)</f>
        <v>2205</v>
      </c>
      <c r="L75" s="28">
        <f t="shared" si="26"/>
        <v>336410</v>
      </c>
      <c r="M75" s="5"/>
      <c r="N75" s="71"/>
      <c r="O75" s="80"/>
      <c r="P75" s="76" t="s">
        <v>10</v>
      </c>
      <c r="Q75" s="77"/>
      <c r="R75" s="31">
        <f>SUM(R73:R74)</f>
        <v>100087</v>
      </c>
      <c r="S75" s="32">
        <f>SUM(S73:S74)</f>
        <v>29</v>
      </c>
      <c r="T75" s="28">
        <f t="shared" si="11"/>
        <v>100116</v>
      </c>
      <c r="U75" s="33">
        <f>SUM(U73:U74)</f>
        <v>280990</v>
      </c>
      <c r="V75" s="33">
        <f>SUM(V73:V74)</f>
        <v>1757</v>
      </c>
      <c r="W75" s="31">
        <f>SUM(W73:W74)</f>
        <v>2786</v>
      </c>
      <c r="X75" s="39">
        <f t="shared" si="22"/>
        <v>382863</v>
      </c>
    </row>
    <row r="76" spans="1:24" ht="7.5" customHeight="1" x14ac:dyDescent="0.2">
      <c r="A76" s="42"/>
      <c r="B76" s="71"/>
      <c r="C76" s="79"/>
      <c r="D76" s="83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53925</v>
      </c>
      <c r="J76" s="29">
        <v>313</v>
      </c>
      <c r="K76" s="26">
        <v>1088</v>
      </c>
      <c r="L76" s="28">
        <f t="shared" si="24"/>
        <v>68333</v>
      </c>
      <c r="M76" s="5"/>
      <c r="N76" s="71"/>
      <c r="O76" s="89" t="s">
        <v>158</v>
      </c>
      <c r="P76" s="90"/>
      <c r="Q76" s="77"/>
      <c r="R76" s="26">
        <v>148976</v>
      </c>
      <c r="S76" s="27">
        <v>30</v>
      </c>
      <c r="T76" s="28">
        <f t="shared" si="11"/>
        <v>149006</v>
      </c>
      <c r="U76" s="29">
        <v>368897</v>
      </c>
      <c r="V76" s="29">
        <v>2659</v>
      </c>
      <c r="W76" s="26">
        <v>3492</v>
      </c>
      <c r="X76" s="28">
        <f t="shared" si="22"/>
        <v>520562</v>
      </c>
    </row>
    <row r="77" spans="1:24" ht="7.5" customHeight="1" x14ac:dyDescent="0.2">
      <c r="A77" s="42"/>
      <c r="B77" s="71"/>
      <c r="C77" s="79"/>
      <c r="D77" s="84"/>
      <c r="E77" s="30" t="s">
        <v>157</v>
      </c>
      <c r="F77" s="26">
        <v>17776</v>
      </c>
      <c r="G77" s="27">
        <v>1</v>
      </c>
      <c r="H77" s="28">
        <f t="shared" si="23"/>
        <v>17777</v>
      </c>
      <c r="I77" s="29">
        <v>66928</v>
      </c>
      <c r="J77" s="29">
        <v>458</v>
      </c>
      <c r="K77" s="26">
        <v>1926</v>
      </c>
      <c r="L77" s="28">
        <f t="shared" si="24"/>
        <v>85163</v>
      </c>
      <c r="M77" s="5"/>
      <c r="N77" s="71"/>
      <c r="O77" s="89" t="s">
        <v>160</v>
      </c>
      <c r="P77" s="90"/>
      <c r="Q77" s="77"/>
      <c r="R77" s="26">
        <v>96503</v>
      </c>
      <c r="S77" s="27">
        <v>22</v>
      </c>
      <c r="T77" s="28">
        <f t="shared" si="11"/>
        <v>96525</v>
      </c>
      <c r="U77" s="29">
        <v>203335</v>
      </c>
      <c r="V77" s="29">
        <v>1226</v>
      </c>
      <c r="W77" s="26">
        <v>1721</v>
      </c>
      <c r="X77" s="28">
        <f t="shared" si="22"/>
        <v>301086</v>
      </c>
    </row>
    <row r="78" spans="1:24" ht="7.5" customHeight="1" x14ac:dyDescent="0.2">
      <c r="A78" s="42"/>
      <c r="B78" s="71"/>
      <c r="C78" s="79"/>
      <c r="D78" s="84"/>
      <c r="E78" s="30" t="s">
        <v>159</v>
      </c>
      <c r="F78" s="45">
        <v>12976</v>
      </c>
      <c r="G78" s="46">
        <v>2</v>
      </c>
      <c r="H78" s="28">
        <f t="shared" si="23"/>
        <v>12978</v>
      </c>
      <c r="I78" s="48">
        <v>43777</v>
      </c>
      <c r="J78" s="48">
        <v>441</v>
      </c>
      <c r="K78" s="45">
        <v>2025</v>
      </c>
      <c r="L78" s="28">
        <f t="shared" si="24"/>
        <v>57196</v>
      </c>
      <c r="M78" s="5"/>
      <c r="N78" s="72"/>
      <c r="O78" s="98" t="s">
        <v>37</v>
      </c>
      <c r="P78" s="99"/>
      <c r="Q78" s="100"/>
      <c r="R78" s="34">
        <f>SUM(R75:R77,R72)</f>
        <v>434675</v>
      </c>
      <c r="S78" s="37">
        <f>SUM(S75:S77,S72)</f>
        <v>92</v>
      </c>
      <c r="T78" s="36">
        <f t="shared" si="11"/>
        <v>434767</v>
      </c>
      <c r="U78" s="38">
        <f>SUM(U75:U77,U72)</f>
        <v>1063717</v>
      </c>
      <c r="V78" s="38">
        <f>SUM(V75:V77,V72)</f>
        <v>6756</v>
      </c>
      <c r="W78" s="34">
        <f>SUM(W75:W77,W72)</f>
        <v>9814</v>
      </c>
      <c r="X78" s="36">
        <f t="shared" si="22"/>
        <v>1505240</v>
      </c>
    </row>
    <row r="79" spans="1:24" ht="7.5" customHeight="1" x14ac:dyDescent="0.2">
      <c r="A79" s="42"/>
      <c r="B79" s="71"/>
      <c r="C79" s="80"/>
      <c r="D79" s="85"/>
      <c r="E79" s="30" t="s">
        <v>10</v>
      </c>
      <c r="F79" s="40">
        <f>SUM(F76:F78)</f>
        <v>44842</v>
      </c>
      <c r="G79" s="27">
        <f>SUM(G76:G78)</f>
        <v>8</v>
      </c>
      <c r="H79" s="28">
        <f t="shared" si="23"/>
        <v>44850</v>
      </c>
      <c r="I79" s="26">
        <f t="shared" ref="I79:K79" si="28">SUM(I76:I78)</f>
        <v>164630</v>
      </c>
      <c r="J79" s="26">
        <f t="shared" si="28"/>
        <v>1212</v>
      </c>
      <c r="K79" s="26">
        <f t="shared" si="28"/>
        <v>5039</v>
      </c>
      <c r="L79" s="28">
        <f t="shared" si="24"/>
        <v>210692</v>
      </c>
      <c r="M79" s="5"/>
      <c r="N79" s="70" t="s">
        <v>164</v>
      </c>
      <c r="O79" s="78" t="s">
        <v>165</v>
      </c>
      <c r="P79" s="105" t="s">
        <v>166</v>
      </c>
      <c r="Q79" s="88"/>
      <c r="R79" s="14">
        <v>107444</v>
      </c>
      <c r="S79" s="15">
        <v>5</v>
      </c>
      <c r="T79" s="16">
        <f t="shared" si="11"/>
        <v>107449</v>
      </c>
      <c r="U79" s="17">
        <v>392531</v>
      </c>
      <c r="V79" s="17">
        <v>2491</v>
      </c>
      <c r="W79" s="14">
        <v>9145</v>
      </c>
      <c r="X79" s="16">
        <f t="shared" si="22"/>
        <v>502471</v>
      </c>
    </row>
    <row r="80" spans="1:24" ht="7.5" customHeight="1" x14ac:dyDescent="0.2">
      <c r="A80" s="42"/>
      <c r="B80" s="71"/>
      <c r="C80" s="94" t="s">
        <v>161</v>
      </c>
      <c r="D80" s="96" t="s">
        <v>162</v>
      </c>
      <c r="E80" s="30" t="s">
        <v>163</v>
      </c>
      <c r="F80" s="45">
        <v>41372</v>
      </c>
      <c r="G80" s="46">
        <v>15</v>
      </c>
      <c r="H80" s="47">
        <f>SUM(F80:G80)</f>
        <v>41387</v>
      </c>
      <c r="I80" s="48">
        <v>41708</v>
      </c>
      <c r="J80" s="48">
        <v>1501</v>
      </c>
      <c r="K80" s="45">
        <v>7422</v>
      </c>
      <c r="L80" s="47">
        <f>SUM(H80:J80)</f>
        <v>84596</v>
      </c>
      <c r="M80" s="5"/>
      <c r="N80" s="71"/>
      <c r="O80" s="79"/>
      <c r="P80" s="76" t="s">
        <v>168</v>
      </c>
      <c r="Q80" s="77"/>
      <c r="R80" s="26">
        <v>79960</v>
      </c>
      <c r="S80" s="27">
        <v>8</v>
      </c>
      <c r="T80" s="28">
        <f t="shared" si="11"/>
        <v>79968</v>
      </c>
      <c r="U80" s="29">
        <v>287498</v>
      </c>
      <c r="V80" s="29">
        <v>1375</v>
      </c>
      <c r="W80" s="26">
        <v>3088</v>
      </c>
      <c r="X80" s="28">
        <f t="shared" si="22"/>
        <v>368841</v>
      </c>
    </row>
    <row r="81" spans="1:24" ht="7.5" customHeight="1" x14ac:dyDescent="0.2">
      <c r="A81" s="42"/>
      <c r="B81" s="71"/>
      <c r="C81" s="79"/>
      <c r="D81" s="96"/>
      <c r="E81" s="30" t="s">
        <v>167</v>
      </c>
      <c r="F81" s="45">
        <v>12536</v>
      </c>
      <c r="G81" s="46">
        <v>5</v>
      </c>
      <c r="H81" s="47">
        <f>SUM(F81:G81)</f>
        <v>12541</v>
      </c>
      <c r="I81" s="48">
        <v>15185</v>
      </c>
      <c r="J81" s="48">
        <v>428</v>
      </c>
      <c r="K81" s="45">
        <v>1917</v>
      </c>
      <c r="L81" s="47">
        <f>SUM(H81:J81)</f>
        <v>28154</v>
      </c>
      <c r="M81" s="5"/>
      <c r="N81" s="71"/>
      <c r="O81" s="79"/>
      <c r="P81" s="76" t="s">
        <v>169</v>
      </c>
      <c r="Q81" s="77"/>
      <c r="R81" s="26">
        <v>91720</v>
      </c>
      <c r="S81" s="27">
        <v>6</v>
      </c>
      <c r="T81" s="28">
        <f t="shared" si="11"/>
        <v>91726</v>
      </c>
      <c r="U81" s="29">
        <v>250157</v>
      </c>
      <c r="V81" s="29">
        <v>1246</v>
      </c>
      <c r="W81" s="26">
        <v>2141</v>
      </c>
      <c r="X81" s="28">
        <f t="shared" ref="X81:X97" si="29">SUM(T81:V81)</f>
        <v>343129</v>
      </c>
    </row>
    <row r="82" spans="1:24" ht="7.5" customHeight="1" x14ac:dyDescent="0.2">
      <c r="A82" s="42"/>
      <c r="B82" s="71"/>
      <c r="C82" s="79"/>
      <c r="D82" s="96"/>
      <c r="E82" s="30" t="s">
        <v>10</v>
      </c>
      <c r="F82" s="40">
        <f>SUM(F80:F81)</f>
        <v>53908</v>
      </c>
      <c r="G82" s="27">
        <f>SUM(G80:G81)</f>
        <v>20</v>
      </c>
      <c r="H82" s="28">
        <f>SUM(F82:G82)</f>
        <v>53928</v>
      </c>
      <c r="I82" s="40">
        <f>SUM(I80:I81)</f>
        <v>56893</v>
      </c>
      <c r="J82" s="40">
        <f>SUM(J80:J81)</f>
        <v>1929</v>
      </c>
      <c r="K82" s="40">
        <f>SUM(K80:K81)</f>
        <v>9339</v>
      </c>
      <c r="L82" s="47">
        <f>SUM(H82:J82)</f>
        <v>112750</v>
      </c>
      <c r="M82" s="5"/>
      <c r="N82" s="71"/>
      <c r="O82" s="80"/>
      <c r="P82" s="76" t="s">
        <v>171</v>
      </c>
      <c r="Q82" s="77"/>
      <c r="R82" s="26">
        <v>43383</v>
      </c>
      <c r="S82" s="27">
        <v>4</v>
      </c>
      <c r="T82" s="28">
        <f t="shared" si="11"/>
        <v>43387</v>
      </c>
      <c r="U82" s="29">
        <v>126067</v>
      </c>
      <c r="V82" s="29">
        <v>522</v>
      </c>
      <c r="W82" s="26">
        <v>985</v>
      </c>
      <c r="X82" s="28">
        <f t="shared" si="29"/>
        <v>169976</v>
      </c>
    </row>
    <row r="83" spans="1:24" ht="7.5" customHeight="1" x14ac:dyDescent="0.2">
      <c r="A83" s="42"/>
      <c r="B83" s="71"/>
      <c r="C83" s="79"/>
      <c r="D83" s="83" t="s">
        <v>170</v>
      </c>
      <c r="E83" s="30" t="s">
        <v>170</v>
      </c>
      <c r="F83" s="26">
        <v>35107</v>
      </c>
      <c r="G83" s="27">
        <v>6</v>
      </c>
      <c r="H83" s="28">
        <f t="shared" si="23"/>
        <v>35113</v>
      </c>
      <c r="I83" s="29">
        <v>45878</v>
      </c>
      <c r="J83" s="29">
        <v>1152</v>
      </c>
      <c r="K83" s="26">
        <v>5682</v>
      </c>
      <c r="L83" s="28">
        <f t="shared" si="24"/>
        <v>82143</v>
      </c>
      <c r="M83" s="5"/>
      <c r="N83" s="71"/>
      <c r="O83" s="89" t="s">
        <v>173</v>
      </c>
      <c r="P83" s="90"/>
      <c r="Q83" s="77"/>
      <c r="R83" s="26">
        <v>89286</v>
      </c>
      <c r="S83" s="27">
        <v>15</v>
      </c>
      <c r="T83" s="28">
        <f t="shared" ref="T83:T90" si="30">SUM(R83:S83)</f>
        <v>89301</v>
      </c>
      <c r="U83" s="29">
        <v>251531</v>
      </c>
      <c r="V83" s="29">
        <v>1336</v>
      </c>
      <c r="W83" s="26">
        <v>1587</v>
      </c>
      <c r="X83" s="28">
        <f t="shared" si="29"/>
        <v>342168</v>
      </c>
    </row>
    <row r="84" spans="1:24" ht="7.5" customHeight="1" x14ac:dyDescent="0.2">
      <c r="A84" s="42"/>
      <c r="B84" s="71"/>
      <c r="C84" s="79"/>
      <c r="D84" s="84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9944</v>
      </c>
      <c r="J84" s="48">
        <v>250</v>
      </c>
      <c r="K84" s="45">
        <v>1115</v>
      </c>
      <c r="L84" s="47">
        <f>SUM(H84:J84)</f>
        <v>17704</v>
      </c>
      <c r="M84" s="5"/>
      <c r="N84" s="71"/>
      <c r="O84" s="94" t="s">
        <v>175</v>
      </c>
      <c r="P84" s="76" t="s">
        <v>176</v>
      </c>
      <c r="Q84" s="77"/>
      <c r="R84" s="26">
        <v>83036</v>
      </c>
      <c r="S84" s="27">
        <v>8</v>
      </c>
      <c r="T84" s="28">
        <f t="shared" si="30"/>
        <v>83044</v>
      </c>
      <c r="U84" s="29">
        <v>240022</v>
      </c>
      <c r="V84" s="29">
        <v>1287</v>
      </c>
      <c r="W84" s="26">
        <v>2271</v>
      </c>
      <c r="X84" s="28">
        <f t="shared" si="29"/>
        <v>324353</v>
      </c>
    </row>
    <row r="85" spans="1:24" ht="7.5" customHeight="1" x14ac:dyDescent="0.2">
      <c r="A85" s="42"/>
      <c r="B85" s="71"/>
      <c r="C85" s="79"/>
      <c r="D85" s="84"/>
      <c r="E85" s="30" t="s">
        <v>174</v>
      </c>
      <c r="F85" s="45">
        <v>10149</v>
      </c>
      <c r="G85" s="46">
        <v>3</v>
      </c>
      <c r="H85" s="47">
        <f>SUM(F85:G85)</f>
        <v>10152</v>
      </c>
      <c r="I85" s="48">
        <v>14218</v>
      </c>
      <c r="J85" s="48">
        <v>346</v>
      </c>
      <c r="K85" s="45">
        <v>1945</v>
      </c>
      <c r="L85" s="47">
        <f>SUM(H85:J85)</f>
        <v>24716</v>
      </c>
      <c r="M85" s="5"/>
      <c r="N85" s="71"/>
      <c r="O85" s="79"/>
      <c r="P85" s="76" t="s">
        <v>177</v>
      </c>
      <c r="Q85" s="77"/>
      <c r="R85" s="26">
        <v>41272</v>
      </c>
      <c r="S85" s="27">
        <v>4</v>
      </c>
      <c r="T85" s="28">
        <f t="shared" si="30"/>
        <v>41276</v>
      </c>
      <c r="U85" s="29">
        <v>109219</v>
      </c>
      <c r="V85" s="29">
        <v>493</v>
      </c>
      <c r="W85" s="26">
        <v>829</v>
      </c>
      <c r="X85" s="28">
        <f t="shared" si="29"/>
        <v>150988</v>
      </c>
    </row>
    <row r="86" spans="1:24" ht="7.5" customHeight="1" x14ac:dyDescent="0.2">
      <c r="A86" s="42"/>
      <c r="B86" s="71"/>
      <c r="C86" s="79"/>
      <c r="D86" s="85"/>
      <c r="E86" s="30" t="s">
        <v>10</v>
      </c>
      <c r="F86" s="40">
        <f>SUM(F83:F85)</f>
        <v>52764</v>
      </c>
      <c r="G86" s="27">
        <f>SUM(G83:G85)</f>
        <v>11</v>
      </c>
      <c r="H86" s="28">
        <f>SUM(F86:G86)</f>
        <v>52775</v>
      </c>
      <c r="I86" s="40">
        <f t="shared" ref="I86:K86" si="31">SUM(I83:I85)</f>
        <v>70040</v>
      </c>
      <c r="J86" s="40">
        <f t="shared" si="31"/>
        <v>1748</v>
      </c>
      <c r="K86" s="40">
        <f t="shared" si="31"/>
        <v>8742</v>
      </c>
      <c r="L86" s="47">
        <f>SUM(H86:J86)</f>
        <v>124563</v>
      </c>
      <c r="M86" s="5"/>
      <c r="N86" s="71"/>
      <c r="O86" s="80"/>
      <c r="P86" s="76" t="s">
        <v>179</v>
      </c>
      <c r="Q86" s="77"/>
      <c r="R86" s="26">
        <v>12350</v>
      </c>
      <c r="S86" s="27">
        <v>0</v>
      </c>
      <c r="T86" s="28">
        <f t="shared" si="30"/>
        <v>12350</v>
      </c>
      <c r="U86" s="29">
        <v>20485</v>
      </c>
      <c r="V86" s="29">
        <v>187</v>
      </c>
      <c r="W86" s="26">
        <v>162</v>
      </c>
      <c r="X86" s="28">
        <f t="shared" si="29"/>
        <v>33022</v>
      </c>
    </row>
    <row r="87" spans="1:24" ht="7.5" customHeight="1" x14ac:dyDescent="0.2">
      <c r="A87" s="51"/>
      <c r="B87" s="71"/>
      <c r="C87" s="79"/>
      <c r="D87" s="83" t="s">
        <v>178</v>
      </c>
      <c r="E87" s="25" t="s">
        <v>178</v>
      </c>
      <c r="F87" s="45">
        <v>31330</v>
      </c>
      <c r="G87" s="46">
        <v>5</v>
      </c>
      <c r="H87" s="47">
        <f>SUM(F87:G87)</f>
        <v>31335</v>
      </c>
      <c r="I87" s="48">
        <v>47333</v>
      </c>
      <c r="J87" s="48">
        <v>1107</v>
      </c>
      <c r="K87" s="45">
        <v>5490</v>
      </c>
      <c r="L87" s="47">
        <f>SUM(H87:J87)</f>
        <v>79775</v>
      </c>
      <c r="M87" s="5"/>
      <c r="N87" s="71"/>
      <c r="O87" s="89" t="s">
        <v>181</v>
      </c>
      <c r="P87" s="90"/>
      <c r="Q87" s="77"/>
      <c r="R87" s="26">
        <v>185025</v>
      </c>
      <c r="S87" s="27">
        <v>13</v>
      </c>
      <c r="T87" s="28">
        <f t="shared" si="30"/>
        <v>185038</v>
      </c>
      <c r="U87" s="29">
        <v>484863</v>
      </c>
      <c r="V87" s="29">
        <v>3371</v>
      </c>
      <c r="W87" s="26">
        <v>4017</v>
      </c>
      <c r="X87" s="28">
        <f t="shared" si="29"/>
        <v>673272</v>
      </c>
    </row>
    <row r="88" spans="1:24" ht="7.5" customHeight="1" x14ac:dyDescent="0.2">
      <c r="A88" s="5"/>
      <c r="B88" s="71"/>
      <c r="C88" s="79"/>
      <c r="D88" s="84"/>
      <c r="E88" s="30" t="s">
        <v>180</v>
      </c>
      <c r="F88" s="45">
        <v>7575</v>
      </c>
      <c r="G88" s="46">
        <v>0</v>
      </c>
      <c r="H88" s="47">
        <f>SUM(F88:G88)</f>
        <v>7575</v>
      </c>
      <c r="I88" s="48">
        <v>8180</v>
      </c>
      <c r="J88" s="48">
        <v>566</v>
      </c>
      <c r="K88" s="45">
        <v>1967</v>
      </c>
      <c r="L88" s="47">
        <f>SUM(H88:J88)</f>
        <v>16321</v>
      </c>
      <c r="M88" s="49"/>
      <c r="N88" s="71"/>
      <c r="O88" s="89" t="s">
        <v>183</v>
      </c>
      <c r="P88" s="90"/>
      <c r="Q88" s="77"/>
      <c r="R88" s="26">
        <v>124340</v>
      </c>
      <c r="S88" s="27">
        <v>14</v>
      </c>
      <c r="T88" s="28">
        <f t="shared" si="30"/>
        <v>124354</v>
      </c>
      <c r="U88" s="50">
        <v>324672</v>
      </c>
      <c r="V88" s="50">
        <v>1803</v>
      </c>
      <c r="W88" s="26">
        <v>2529</v>
      </c>
      <c r="X88" s="28">
        <f t="shared" si="29"/>
        <v>450829</v>
      </c>
    </row>
    <row r="89" spans="1:24" ht="7.5" customHeight="1" x14ac:dyDescent="0.2">
      <c r="A89" s="5"/>
      <c r="B89" s="71"/>
      <c r="C89" s="79"/>
      <c r="D89" s="84"/>
      <c r="E89" s="30" t="s">
        <v>182</v>
      </c>
      <c r="F89" s="26">
        <v>9656</v>
      </c>
      <c r="G89" s="27">
        <v>5</v>
      </c>
      <c r="H89" s="28">
        <f t="shared" si="23"/>
        <v>9661</v>
      </c>
      <c r="I89" s="29">
        <v>18236</v>
      </c>
      <c r="J89" s="29">
        <v>336</v>
      </c>
      <c r="K89" s="26">
        <v>1922</v>
      </c>
      <c r="L89" s="28">
        <f t="shared" si="24"/>
        <v>28233</v>
      </c>
      <c r="M89" s="49"/>
      <c r="N89" s="71"/>
      <c r="O89" s="89" t="s">
        <v>184</v>
      </c>
      <c r="P89" s="90"/>
      <c r="Q89" s="77"/>
      <c r="R89" s="26">
        <v>143627</v>
      </c>
      <c r="S89" s="27">
        <v>6</v>
      </c>
      <c r="T89" s="28">
        <f t="shared" si="30"/>
        <v>143633</v>
      </c>
      <c r="U89" s="50">
        <v>325819</v>
      </c>
      <c r="V89" s="50">
        <v>1722</v>
      </c>
      <c r="W89" s="52">
        <v>2124</v>
      </c>
      <c r="X89" s="28">
        <f t="shared" si="29"/>
        <v>471174</v>
      </c>
    </row>
    <row r="90" spans="1:24" ht="7.5" customHeight="1" x14ac:dyDescent="0.2">
      <c r="A90" s="5"/>
      <c r="B90" s="71"/>
      <c r="C90" s="79"/>
      <c r="D90" s="84"/>
      <c r="E90" s="30" t="s">
        <v>219</v>
      </c>
      <c r="F90" s="40">
        <v>15266</v>
      </c>
      <c r="G90" s="27">
        <v>3</v>
      </c>
      <c r="H90" s="28">
        <f t="shared" si="23"/>
        <v>15269</v>
      </c>
      <c r="I90" s="40">
        <v>25048</v>
      </c>
      <c r="J90" s="40">
        <v>589</v>
      </c>
      <c r="K90" s="40">
        <v>3270</v>
      </c>
      <c r="L90" s="28">
        <f t="shared" si="24"/>
        <v>40906</v>
      </c>
      <c r="M90" s="49"/>
      <c r="N90" s="71"/>
      <c r="O90" s="121" t="s">
        <v>186</v>
      </c>
      <c r="P90" s="76" t="s">
        <v>187</v>
      </c>
      <c r="Q90" s="77"/>
      <c r="R90" s="26">
        <v>192983</v>
      </c>
      <c r="S90" s="27">
        <v>11</v>
      </c>
      <c r="T90" s="28">
        <f t="shared" si="30"/>
        <v>192994</v>
      </c>
      <c r="U90" s="50">
        <v>440851</v>
      </c>
      <c r="V90" s="50">
        <v>2209</v>
      </c>
      <c r="W90" s="52">
        <v>3308</v>
      </c>
      <c r="X90" s="28">
        <f t="shared" si="29"/>
        <v>636054</v>
      </c>
    </row>
    <row r="91" spans="1:24" ht="7.5" customHeight="1" x14ac:dyDescent="0.2">
      <c r="B91" s="71"/>
      <c r="C91" s="79"/>
      <c r="D91" s="85"/>
      <c r="E91" s="30" t="s">
        <v>10</v>
      </c>
      <c r="F91" s="40">
        <f>SUM(F87:F90)</f>
        <v>63827</v>
      </c>
      <c r="G91" s="27">
        <f>SUM(G87:G90)</f>
        <v>13</v>
      </c>
      <c r="H91" s="28">
        <f t="shared" si="23"/>
        <v>63840</v>
      </c>
      <c r="I91" s="40">
        <f>SUM(I87:I90)</f>
        <v>98797</v>
      </c>
      <c r="J91" s="40">
        <f>SUM(J87:J90)</f>
        <v>2598</v>
      </c>
      <c r="K91" s="40">
        <f>SUM(K87:K90)</f>
        <v>12649</v>
      </c>
      <c r="L91" s="28">
        <f t="shared" si="24"/>
        <v>165235</v>
      </c>
      <c r="M91" s="49"/>
      <c r="N91" s="71"/>
      <c r="O91" s="122"/>
      <c r="P91" s="113" t="s">
        <v>189</v>
      </c>
      <c r="Q91" s="114"/>
      <c r="R91" s="26">
        <f t="shared" ref="R91:W91" si="32">SUM(R105:R106)</f>
        <v>24552</v>
      </c>
      <c r="S91" s="52">
        <f t="shared" si="32"/>
        <v>0</v>
      </c>
      <c r="T91" s="28">
        <f t="shared" si="32"/>
        <v>24552</v>
      </c>
      <c r="U91" s="50">
        <f t="shared" si="32"/>
        <v>35805</v>
      </c>
      <c r="V91" s="50">
        <f t="shared" si="32"/>
        <v>278</v>
      </c>
      <c r="W91" s="52">
        <f t="shared" si="32"/>
        <v>404</v>
      </c>
      <c r="X91" s="28">
        <f t="shared" si="29"/>
        <v>60635</v>
      </c>
    </row>
    <row r="92" spans="1:24" ht="7.5" customHeight="1" x14ac:dyDescent="0.2">
      <c r="B92" s="71"/>
      <c r="C92" s="79"/>
      <c r="D92" s="76" t="s">
        <v>185</v>
      </c>
      <c r="E92" s="77"/>
      <c r="F92" s="26">
        <v>48650</v>
      </c>
      <c r="G92" s="27">
        <v>13</v>
      </c>
      <c r="H92" s="28">
        <f t="shared" si="23"/>
        <v>48663</v>
      </c>
      <c r="I92" s="29">
        <v>150830</v>
      </c>
      <c r="J92" s="29">
        <v>1117</v>
      </c>
      <c r="K92" s="26">
        <v>4260</v>
      </c>
      <c r="L92" s="28">
        <f t="shared" si="24"/>
        <v>200610</v>
      </c>
      <c r="M92" s="49"/>
      <c r="N92" s="71"/>
      <c r="O92" s="98" t="s">
        <v>37</v>
      </c>
      <c r="P92" s="99"/>
      <c r="Q92" s="100"/>
      <c r="R92" s="34">
        <f>SUM(R79:R91)</f>
        <v>1218978</v>
      </c>
      <c r="S92" s="37">
        <f>SUM(S79:S91)</f>
        <v>94</v>
      </c>
      <c r="T92" s="36">
        <f t="shared" ref="T92:T97" si="33">SUM(R92:S92)</f>
        <v>1219072</v>
      </c>
      <c r="U92" s="44">
        <f>SUM(U79:U91)</f>
        <v>3289520</v>
      </c>
      <c r="V92" s="44">
        <f>SUM(V79:V91)</f>
        <v>18320</v>
      </c>
      <c r="W92" s="35">
        <f>SUM(W79:W91)</f>
        <v>32590</v>
      </c>
      <c r="X92" s="36">
        <f t="shared" si="29"/>
        <v>4526912</v>
      </c>
    </row>
    <row r="93" spans="1:24" ht="7.5" customHeight="1" x14ac:dyDescent="0.2">
      <c r="B93" s="71"/>
      <c r="C93" s="80"/>
      <c r="D93" s="76" t="s">
        <v>188</v>
      </c>
      <c r="E93" s="77"/>
      <c r="F93" s="26">
        <v>76593</v>
      </c>
      <c r="G93" s="27">
        <v>22</v>
      </c>
      <c r="H93" s="28">
        <f t="shared" si="23"/>
        <v>76615</v>
      </c>
      <c r="I93" s="29">
        <v>198352</v>
      </c>
      <c r="J93" s="29">
        <v>1965</v>
      </c>
      <c r="K93" s="26">
        <v>9325</v>
      </c>
      <c r="L93" s="28">
        <f t="shared" si="24"/>
        <v>276932</v>
      </c>
      <c r="N93" s="70" t="s">
        <v>193</v>
      </c>
      <c r="O93" s="86" t="s">
        <v>194</v>
      </c>
      <c r="P93" s="87"/>
      <c r="Q93" s="88"/>
      <c r="R93" s="14">
        <v>121257</v>
      </c>
      <c r="S93" s="15">
        <v>3</v>
      </c>
      <c r="T93" s="16">
        <f t="shared" si="33"/>
        <v>121260</v>
      </c>
      <c r="U93" s="53">
        <v>438997</v>
      </c>
      <c r="V93" s="17">
        <v>2518</v>
      </c>
      <c r="W93" s="14">
        <v>2812</v>
      </c>
      <c r="X93" s="16">
        <f t="shared" si="29"/>
        <v>562775</v>
      </c>
    </row>
    <row r="94" spans="1:24" ht="7.5" customHeight="1" x14ac:dyDescent="0.2">
      <c r="B94" s="71"/>
      <c r="C94" s="95" t="s">
        <v>190</v>
      </c>
      <c r="D94" s="107" t="s">
        <v>190</v>
      </c>
      <c r="E94" s="25" t="s">
        <v>191</v>
      </c>
      <c r="F94" s="26">
        <v>112701</v>
      </c>
      <c r="G94" s="27">
        <v>26</v>
      </c>
      <c r="H94" s="28">
        <f t="shared" si="23"/>
        <v>112727</v>
      </c>
      <c r="I94" s="29">
        <v>278486</v>
      </c>
      <c r="J94" s="29">
        <v>3635</v>
      </c>
      <c r="K94" s="26">
        <v>14115</v>
      </c>
      <c r="L94" s="28">
        <f t="shared" si="24"/>
        <v>394848</v>
      </c>
      <c r="N94" s="71"/>
      <c r="O94" s="89" t="s">
        <v>195</v>
      </c>
      <c r="P94" s="90"/>
      <c r="Q94" s="77"/>
      <c r="R94" s="26">
        <v>11856</v>
      </c>
      <c r="S94" s="27">
        <v>0</v>
      </c>
      <c r="T94" s="28">
        <f t="shared" si="33"/>
        <v>11856</v>
      </c>
      <c r="U94" s="29">
        <v>22576</v>
      </c>
      <c r="V94" s="29">
        <v>241</v>
      </c>
      <c r="W94" s="26">
        <v>135</v>
      </c>
      <c r="X94" s="28">
        <f t="shared" si="29"/>
        <v>34673</v>
      </c>
    </row>
    <row r="95" spans="1:24" ht="7.5" customHeight="1" x14ac:dyDescent="0.2">
      <c r="B95" s="71"/>
      <c r="C95" s="95"/>
      <c r="D95" s="108"/>
      <c r="E95" s="25" t="s">
        <v>192</v>
      </c>
      <c r="F95" s="26">
        <v>28633</v>
      </c>
      <c r="G95" s="27">
        <v>5</v>
      </c>
      <c r="H95" s="28">
        <f t="shared" si="23"/>
        <v>28638</v>
      </c>
      <c r="I95" s="29">
        <v>56354</v>
      </c>
      <c r="J95" s="29">
        <v>944</v>
      </c>
      <c r="K95" s="26">
        <v>4793</v>
      </c>
      <c r="L95" s="28">
        <f t="shared" si="24"/>
        <v>85936</v>
      </c>
      <c r="N95" s="71"/>
      <c r="O95" s="89" t="s">
        <v>197</v>
      </c>
      <c r="P95" s="90"/>
      <c r="Q95" s="77"/>
      <c r="R95" s="26">
        <v>11084</v>
      </c>
      <c r="S95" s="27">
        <v>0</v>
      </c>
      <c r="T95" s="28">
        <f t="shared" si="33"/>
        <v>11084</v>
      </c>
      <c r="U95" s="29">
        <v>19987</v>
      </c>
      <c r="V95" s="29">
        <v>192</v>
      </c>
      <c r="W95" s="26">
        <v>212</v>
      </c>
      <c r="X95" s="28">
        <f t="shared" si="29"/>
        <v>31263</v>
      </c>
    </row>
    <row r="96" spans="1:24" ht="7.5" customHeight="1" x14ac:dyDescent="0.2">
      <c r="B96" s="71"/>
      <c r="C96" s="95"/>
      <c r="D96" s="109"/>
      <c r="E96" s="25" t="s">
        <v>10</v>
      </c>
      <c r="F96" s="26">
        <f>SUM(F94:F95)</f>
        <v>141334</v>
      </c>
      <c r="G96" s="27">
        <f>SUM(G94:G95)</f>
        <v>31</v>
      </c>
      <c r="H96" s="28">
        <f t="shared" si="23"/>
        <v>141365</v>
      </c>
      <c r="I96" s="29">
        <f>SUM(I94:I95)</f>
        <v>334840</v>
      </c>
      <c r="J96" s="29">
        <f>SUM(J94:J95)</f>
        <v>4579</v>
      </c>
      <c r="K96" s="26">
        <f>SUM(K94:K95)</f>
        <v>18908</v>
      </c>
      <c r="L96" s="28">
        <f t="shared" si="24"/>
        <v>480784</v>
      </c>
      <c r="N96" s="72"/>
      <c r="O96" s="98" t="s">
        <v>37</v>
      </c>
      <c r="P96" s="99"/>
      <c r="Q96" s="100"/>
      <c r="R96" s="34">
        <f>SUM(R93:R95)</f>
        <v>144197</v>
      </c>
      <c r="S96" s="37">
        <f>SUM(S93:S95)</f>
        <v>3</v>
      </c>
      <c r="T96" s="36">
        <f t="shared" si="33"/>
        <v>144200</v>
      </c>
      <c r="U96" s="38">
        <f>SUM(U93:U95)</f>
        <v>481560</v>
      </c>
      <c r="V96" s="38">
        <f>SUM(V93:V95)</f>
        <v>2951</v>
      </c>
      <c r="W96" s="34">
        <f>SUM(W93:W95)</f>
        <v>3159</v>
      </c>
      <c r="X96" s="36">
        <f t="shared" si="29"/>
        <v>628711</v>
      </c>
    </row>
    <row r="97" spans="2:24" ht="7.5" customHeight="1" x14ac:dyDescent="0.2">
      <c r="B97" s="71"/>
      <c r="C97" s="95"/>
      <c r="D97" s="76" t="s">
        <v>196</v>
      </c>
      <c r="E97" s="77"/>
      <c r="F97" s="26">
        <v>75707</v>
      </c>
      <c r="G97" s="27">
        <v>10</v>
      </c>
      <c r="H97" s="28">
        <f t="shared" si="23"/>
        <v>75717</v>
      </c>
      <c r="I97" s="29">
        <v>229434</v>
      </c>
      <c r="J97" s="29">
        <v>1649</v>
      </c>
      <c r="K97" s="26">
        <v>4633</v>
      </c>
      <c r="L97" s="28">
        <f t="shared" si="24"/>
        <v>306800</v>
      </c>
      <c r="N97" s="117" t="s">
        <v>201</v>
      </c>
      <c r="O97" s="118"/>
      <c r="P97" s="118"/>
      <c r="Q97" s="119"/>
      <c r="R97" s="55">
        <f>SUM(F42,F21,F102,R18,R44,R58,R71,R78,R92,R96)</f>
        <v>8406724</v>
      </c>
      <c r="S97" s="55">
        <f>SUM(G42,G21,G102,S18,S44,S58,S71,S78,S92,S96)</f>
        <v>1193</v>
      </c>
      <c r="T97" s="56">
        <f t="shared" si="33"/>
        <v>8407917</v>
      </c>
      <c r="U97" s="57">
        <f>SUM(I42,I21,I102,U18,U44,U58,U71,U78,U92,U96)</f>
        <v>23489872</v>
      </c>
      <c r="V97" s="57">
        <f>SUM(J42,J21,J102,V18,V44,V58,V71,V78,V92,V96)</f>
        <v>159821</v>
      </c>
      <c r="W97" s="58">
        <f>SUM(K42,K21,K102,W18,W44,W58,W71,W78,W92,W96)</f>
        <v>361100</v>
      </c>
      <c r="X97" s="56">
        <f t="shared" si="29"/>
        <v>32057610</v>
      </c>
    </row>
    <row r="98" spans="2:24" ht="7.5" customHeight="1" x14ac:dyDescent="0.2">
      <c r="B98" s="71"/>
      <c r="C98" s="95"/>
      <c r="D98" s="76" t="s">
        <v>198</v>
      </c>
      <c r="E98" s="77"/>
      <c r="F98" s="26">
        <v>67191</v>
      </c>
      <c r="G98" s="27">
        <v>20</v>
      </c>
      <c r="H98" s="28">
        <f t="shared" si="23"/>
        <v>67211</v>
      </c>
      <c r="I98" s="29">
        <v>206030</v>
      </c>
      <c r="J98" s="29">
        <v>1641</v>
      </c>
      <c r="K98" s="26">
        <v>6702</v>
      </c>
      <c r="L98" s="28">
        <f t="shared" si="24"/>
        <v>274882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2">
      <c r="B99" s="71"/>
      <c r="C99" s="95" t="s">
        <v>199</v>
      </c>
      <c r="D99" s="76" t="s">
        <v>200</v>
      </c>
      <c r="E99" s="77"/>
      <c r="F99" s="26">
        <v>98550</v>
      </c>
      <c r="G99" s="27">
        <v>23</v>
      </c>
      <c r="H99" s="28">
        <f t="shared" si="23"/>
        <v>98573</v>
      </c>
      <c r="I99" s="29">
        <v>206674</v>
      </c>
      <c r="J99" s="29">
        <v>1486</v>
      </c>
      <c r="K99" s="26">
        <v>2075</v>
      </c>
      <c r="L99" s="28">
        <f t="shared" si="24"/>
        <v>306733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2">
      <c r="B100" s="71"/>
      <c r="C100" s="95"/>
      <c r="D100" s="76" t="s">
        <v>202</v>
      </c>
      <c r="E100" s="77"/>
      <c r="F100" s="26">
        <v>11561</v>
      </c>
      <c r="G100" s="27">
        <v>4</v>
      </c>
      <c r="H100" s="28">
        <f t="shared" si="23"/>
        <v>11565</v>
      </c>
      <c r="I100" s="29">
        <v>27687</v>
      </c>
      <c r="J100" s="29">
        <v>216</v>
      </c>
      <c r="K100" s="26">
        <v>141</v>
      </c>
      <c r="L100" s="28">
        <f t="shared" si="24"/>
        <v>39468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2">
      <c r="B101" s="71"/>
      <c r="C101" s="95"/>
      <c r="D101" s="76" t="s">
        <v>10</v>
      </c>
      <c r="E101" s="77"/>
      <c r="F101" s="40">
        <f>SUM(F99:F100)</f>
        <v>110111</v>
      </c>
      <c r="G101" s="27">
        <f>SUM(G99:G100)</f>
        <v>27</v>
      </c>
      <c r="H101" s="28">
        <f t="shared" si="23"/>
        <v>110138</v>
      </c>
      <c r="I101" s="26">
        <f>SUM(I99:I100)</f>
        <v>234361</v>
      </c>
      <c r="J101" s="26">
        <f>SUM(J99:J100)</f>
        <v>1702</v>
      </c>
      <c r="K101" s="26">
        <f>SUM(K99:K100)</f>
        <v>2216</v>
      </c>
      <c r="L101" s="28">
        <f t="shared" si="24"/>
        <v>346201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2">
      <c r="B102" s="72"/>
      <c r="C102" s="98" t="s">
        <v>37</v>
      </c>
      <c r="D102" s="99"/>
      <c r="E102" s="100"/>
      <c r="F102" s="43">
        <f>SUM(F43,F46,F50:F51,F55,F58,F61,F64:F65,F68,F72,F75,F79,F82,F86,F91:F93,F96:F98,F101)</f>
        <v>1956948</v>
      </c>
      <c r="G102" s="37">
        <f>SUM(G43,G46,G50:G51,G55,G58,G61,G64:G65,G68,G72,G75,G79,G82,G86,G91:G93,G96:G98,G101)</f>
        <v>334</v>
      </c>
      <c r="H102" s="36">
        <f t="shared" si="23"/>
        <v>1957282</v>
      </c>
      <c r="I102" s="34">
        <f>SUM(I43,I46,I50:I51,I55,I58,I61,I64:I65,I68,I72,I75,I79,I82,I86,I91:I93,I96:I98,I101)</f>
        <v>5341143</v>
      </c>
      <c r="J102" s="34">
        <f>SUM(J43,J46,J50:J51,J55,J58,J61,J64:J65,J68,J72,J75,J79,J82,J86,J91:J93,J96:J98,J101)</f>
        <v>41010</v>
      </c>
      <c r="K102" s="34">
        <f>SUM(K43,K46,K50:K51,K55,K58,K61,K64:K65,K68,K72,K75,K79,K82,K86,K91:K93,K96:K98,K101)</f>
        <v>140232</v>
      </c>
      <c r="L102" s="36">
        <f t="shared" si="24"/>
        <v>7339435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123"/>
      <c r="O103" s="124"/>
      <c r="P103" s="123"/>
      <c r="Q103" s="125"/>
      <c r="R103" s="60"/>
      <c r="S103" s="60"/>
      <c r="T103" s="60"/>
      <c r="U103" s="60"/>
      <c r="V103" s="60"/>
      <c r="W103" s="60"/>
      <c r="X103" s="60"/>
    </row>
    <row r="104" spans="2:24" x14ac:dyDescent="0.2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123"/>
      <c r="O104" s="124"/>
      <c r="P104" s="123"/>
      <c r="Q104" s="12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2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70" t="s">
        <v>203</v>
      </c>
      <c r="O105" s="115" t="s">
        <v>186</v>
      </c>
      <c r="P105" s="70" t="s">
        <v>204</v>
      </c>
      <c r="Q105" s="54" t="s">
        <v>186</v>
      </c>
      <c r="R105" s="61">
        <v>722</v>
      </c>
      <c r="S105" s="61">
        <v>0</v>
      </c>
      <c r="T105" s="61">
        <f>SUM(R105:S105)</f>
        <v>722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1041</v>
      </c>
    </row>
    <row r="106" spans="2:24" hidden="1" x14ac:dyDescent="0.2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72"/>
      <c r="O106" s="116"/>
      <c r="P106" s="72"/>
      <c r="Q106" s="54" t="s">
        <v>205</v>
      </c>
      <c r="R106" s="61">
        <v>23830</v>
      </c>
      <c r="S106" s="61">
        <v>0</v>
      </c>
      <c r="T106" s="61">
        <f>SUM(R106:S106)</f>
        <v>23830</v>
      </c>
      <c r="U106" s="61">
        <v>35489</v>
      </c>
      <c r="V106" s="61">
        <v>275</v>
      </c>
      <c r="W106" s="61">
        <v>392</v>
      </c>
      <c r="X106" s="61">
        <f t="shared" si="34"/>
        <v>59594</v>
      </c>
    </row>
    <row r="107" spans="2:24" x14ac:dyDescent="0.2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C102:E10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2:E92"/>
    <mergeCell ref="O92:Q92"/>
    <mergeCell ref="D93:E93"/>
    <mergeCell ref="N93:N96"/>
    <mergeCell ref="O93:Q93"/>
    <mergeCell ref="C94:C98"/>
    <mergeCell ref="D94:D96"/>
    <mergeCell ref="O94:Q94"/>
    <mergeCell ref="O95:Q95"/>
    <mergeCell ref="O96:Q96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86:Q86"/>
    <mergeCell ref="O77:Q77"/>
    <mergeCell ref="O78:Q78"/>
    <mergeCell ref="N79:N92"/>
    <mergeCell ref="O79:O82"/>
    <mergeCell ref="P79:Q79"/>
    <mergeCell ref="C80:C93"/>
    <mergeCell ref="D80:D82"/>
    <mergeCell ref="P80:Q80"/>
    <mergeCell ref="P81:Q81"/>
    <mergeCell ref="P82:Q82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C66:C79"/>
    <mergeCell ref="D66:D68"/>
    <mergeCell ref="O66:O67"/>
    <mergeCell ref="P66:Q66"/>
    <mergeCell ref="P67:Q67"/>
    <mergeCell ref="O68:O70"/>
    <mergeCell ref="P68:Q68"/>
    <mergeCell ref="D69:D72"/>
    <mergeCell ref="P69:Q69"/>
    <mergeCell ref="P70:Q70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B22:B42"/>
    <mergeCell ref="C22:C25"/>
    <mergeCell ref="D22:D24"/>
    <mergeCell ref="P22:Q22"/>
    <mergeCell ref="O23:O28"/>
    <mergeCell ref="P23:Q23"/>
    <mergeCell ref="P24:Q24"/>
    <mergeCell ref="D25:E25"/>
    <mergeCell ref="P25:P28"/>
    <mergeCell ref="C26:C29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</vt:lpstr>
      <vt:lpstr>令和7年5月</vt:lpstr>
      <vt:lpstr>令和7年4月!Print_Area</vt:lpstr>
      <vt:lpstr>令和7年5月!Print_Area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dcterms:created xsi:type="dcterms:W3CDTF">2025-05-12T01:10:38Z</dcterms:created>
  <dcterms:modified xsi:type="dcterms:W3CDTF">2025-06-11T09:38:01Z</dcterms:modified>
</cp:coreProperties>
</file>