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3_その他統計（R7年度）\05_都道府県別検査対象軽自動車保有車両数\"/>
    </mc:Choice>
  </mc:AlternateContent>
  <xr:revisionPtr revIDLastSave="0" documentId="13_ncr:1_{1EA9DF91-01F0-4BFE-BA22-67EDBB882CB9}" xr6:coauthVersionLast="47" xr6:coauthVersionMax="47" xr10:uidLastSave="{00000000-0000-0000-0000-000000000000}"/>
  <bookViews>
    <workbookView xWindow="28770" yWindow="9210" windowWidth="29040" windowHeight="15720" xr2:uid="{00000000-000D-0000-FFFF-FFFF00000000}"/>
  </bookViews>
  <sheets>
    <sheet name="都道府県別検査対象軽自動車保有車両数" sheetId="11" r:id="rId1"/>
    <sheet name="業務量貼り付け(今年度)" sheetId="10" state="hidden" r:id="rId2"/>
    <sheet name="業務量貼り付け（前年度）" sheetId="12" state="hidden" r:id="rId3"/>
    <sheet name="業務量貼り付け（前々年度）" sheetId="13" state="hidden" r:id="rId4"/>
  </sheets>
  <definedNames>
    <definedName name="_xlnm.Print_Area" localSheetId="0">都道府県別検査対象軽自動車保有車両数!$A$1:$S$39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2" i="13" l="1"/>
  <c r="T92" i="13"/>
  <c r="X91" i="13"/>
  <c r="T91" i="13"/>
  <c r="W84" i="13"/>
  <c r="V84" i="13"/>
  <c r="U84" i="13"/>
  <c r="S84" i="13"/>
  <c r="R84" i="13"/>
  <c r="T84" i="13" s="1"/>
  <c r="X84" i="13" s="1"/>
  <c r="T83" i="13"/>
  <c r="X83" i="13" s="1"/>
  <c r="T82" i="13"/>
  <c r="X82" i="13" s="1"/>
  <c r="T81" i="13"/>
  <c r="X81" i="13" s="1"/>
  <c r="W79" i="13"/>
  <c r="W80" i="13" s="1"/>
  <c r="V79" i="13"/>
  <c r="V80" i="13" s="1"/>
  <c r="U79" i="13"/>
  <c r="U80" i="13" s="1"/>
  <c r="T79" i="13"/>
  <c r="X79" i="13" s="1"/>
  <c r="S79" i="13"/>
  <c r="S80" i="13" s="1"/>
  <c r="R79" i="13"/>
  <c r="R80" i="13" s="1"/>
  <c r="T80" i="13" s="1"/>
  <c r="X80" i="13" s="1"/>
  <c r="T78" i="13"/>
  <c r="X78" i="13" s="1"/>
  <c r="K78" i="13"/>
  <c r="J78" i="13"/>
  <c r="I78" i="13"/>
  <c r="G78" i="13"/>
  <c r="F78" i="13"/>
  <c r="H78" i="13" s="1"/>
  <c r="L78" i="13" s="1"/>
  <c r="X77" i="13"/>
  <c r="T77" i="13"/>
  <c r="H77" i="13"/>
  <c r="L77" i="13" s="1"/>
  <c r="T76" i="13"/>
  <c r="X76" i="13" s="1"/>
  <c r="H76" i="13"/>
  <c r="L76" i="13" s="1"/>
  <c r="T75" i="13"/>
  <c r="X75" i="13" s="1"/>
  <c r="H75" i="13"/>
  <c r="L75" i="13" s="1"/>
  <c r="T74" i="13"/>
  <c r="X74" i="13" s="1"/>
  <c r="H74" i="13"/>
  <c r="L74" i="13" s="1"/>
  <c r="T73" i="13"/>
  <c r="X73" i="13" s="1"/>
  <c r="K73" i="13"/>
  <c r="J73" i="13"/>
  <c r="I73" i="13"/>
  <c r="G73" i="13"/>
  <c r="F73" i="13"/>
  <c r="T72" i="13"/>
  <c r="X72" i="13" s="1"/>
  <c r="L72" i="13"/>
  <c r="H72" i="13"/>
  <c r="T71" i="13"/>
  <c r="X71" i="13" s="1"/>
  <c r="H71" i="13"/>
  <c r="L71" i="13" s="1"/>
  <c r="T70" i="13"/>
  <c r="X70" i="13" s="1"/>
  <c r="H70" i="13"/>
  <c r="L70" i="13" s="1"/>
  <c r="X69" i="13"/>
  <c r="T69" i="13"/>
  <c r="H69" i="13"/>
  <c r="L69" i="13" s="1"/>
  <c r="X68" i="13"/>
  <c r="T68" i="13"/>
  <c r="H68" i="13"/>
  <c r="L68" i="13" s="1"/>
  <c r="T67" i="13"/>
  <c r="X67" i="13" s="1"/>
  <c r="K67" i="13"/>
  <c r="J67" i="13"/>
  <c r="I67" i="13"/>
  <c r="G67" i="13"/>
  <c r="F67" i="13"/>
  <c r="W66" i="13"/>
  <c r="V66" i="13"/>
  <c r="U66" i="13"/>
  <c r="S66" i="13"/>
  <c r="R66" i="13"/>
  <c r="T66" i="13" s="1"/>
  <c r="H66" i="13"/>
  <c r="L66" i="13" s="1"/>
  <c r="T65" i="13"/>
  <c r="X65" i="13" s="1"/>
  <c r="H65" i="13"/>
  <c r="L65" i="13" s="1"/>
  <c r="X64" i="13"/>
  <c r="T64" i="13"/>
  <c r="K64" i="13"/>
  <c r="J64" i="13"/>
  <c r="I64" i="13"/>
  <c r="G64" i="13"/>
  <c r="F64" i="13"/>
  <c r="H64" i="13" s="1"/>
  <c r="T63" i="13"/>
  <c r="X63" i="13" s="1"/>
  <c r="H63" i="13"/>
  <c r="L63" i="13" s="1"/>
  <c r="T62" i="13"/>
  <c r="X62" i="13" s="1"/>
  <c r="H62" i="13"/>
  <c r="L62" i="13" s="1"/>
  <c r="K61" i="13"/>
  <c r="J61" i="13"/>
  <c r="I61" i="13"/>
  <c r="G61" i="13"/>
  <c r="F61" i="13"/>
  <c r="H61" i="13" s="1"/>
  <c r="W60" i="13"/>
  <c r="V60" i="13"/>
  <c r="U60" i="13"/>
  <c r="S60" i="13"/>
  <c r="R60" i="13"/>
  <c r="T60" i="13" s="1"/>
  <c r="X60" i="13" s="1"/>
  <c r="L60" i="13"/>
  <c r="H60" i="13"/>
  <c r="T59" i="13"/>
  <c r="X59" i="13" s="1"/>
  <c r="H59" i="13"/>
  <c r="L59" i="13" s="1"/>
  <c r="T58" i="13"/>
  <c r="X58" i="13" s="1"/>
  <c r="H58" i="13"/>
  <c r="L58" i="13" s="1"/>
  <c r="T57" i="13"/>
  <c r="X57" i="13" s="1"/>
  <c r="L57" i="13"/>
  <c r="H57" i="13"/>
  <c r="T56" i="13"/>
  <c r="X56" i="13" s="1"/>
  <c r="K56" i="13"/>
  <c r="J56" i="13"/>
  <c r="I56" i="13"/>
  <c r="G56" i="13"/>
  <c r="F56" i="13"/>
  <c r="H56" i="13" s="1"/>
  <c r="L56" i="13" s="1"/>
  <c r="W55" i="13"/>
  <c r="W61" i="13" s="1"/>
  <c r="V55" i="13"/>
  <c r="V61" i="13" s="1"/>
  <c r="U55" i="13"/>
  <c r="U61" i="13" s="1"/>
  <c r="S55" i="13"/>
  <c r="S61" i="13" s="1"/>
  <c r="R55" i="13"/>
  <c r="H55" i="13"/>
  <c r="L55" i="13" s="1"/>
  <c r="T54" i="13"/>
  <c r="X54" i="13" s="1"/>
  <c r="L54" i="13"/>
  <c r="H54" i="13"/>
  <c r="T53" i="13"/>
  <c r="X53" i="13" s="1"/>
  <c r="H53" i="13"/>
  <c r="L53" i="13" s="1"/>
  <c r="T52" i="13"/>
  <c r="X52" i="13" s="1"/>
  <c r="K52" i="13"/>
  <c r="J52" i="13"/>
  <c r="I52" i="13"/>
  <c r="G52" i="13"/>
  <c r="F52" i="13"/>
  <c r="H52" i="13" s="1"/>
  <c r="T51" i="13"/>
  <c r="X51" i="13" s="1"/>
  <c r="H51" i="13"/>
  <c r="L51" i="13" s="1"/>
  <c r="H50" i="13"/>
  <c r="L50" i="13" s="1"/>
  <c r="T49" i="13"/>
  <c r="X49" i="13" s="1"/>
  <c r="K49" i="13"/>
  <c r="J49" i="13"/>
  <c r="I49" i="13"/>
  <c r="H49" i="13"/>
  <c r="G49" i="13"/>
  <c r="F49" i="13"/>
  <c r="X48" i="13"/>
  <c r="T48" i="13"/>
  <c r="H48" i="13"/>
  <c r="L48" i="13" s="1"/>
  <c r="T47" i="13"/>
  <c r="X47" i="13" s="1"/>
  <c r="H47" i="13"/>
  <c r="L47" i="13" s="1"/>
  <c r="T46" i="13"/>
  <c r="X46" i="13" s="1"/>
  <c r="K46" i="13"/>
  <c r="J46" i="13"/>
  <c r="I46" i="13"/>
  <c r="G46" i="13"/>
  <c r="F46" i="13"/>
  <c r="H46" i="13" s="1"/>
  <c r="W45" i="13"/>
  <c r="W50" i="13" s="1"/>
  <c r="V45" i="13"/>
  <c r="V50" i="13" s="1"/>
  <c r="U45" i="13"/>
  <c r="U50" i="13" s="1"/>
  <c r="S45" i="13"/>
  <c r="S50" i="13" s="1"/>
  <c r="R45" i="13"/>
  <c r="R50" i="13" s="1"/>
  <c r="H45" i="13"/>
  <c r="L45" i="13" s="1"/>
  <c r="T44" i="13"/>
  <c r="X44" i="13" s="1"/>
  <c r="H44" i="13"/>
  <c r="L44" i="13" s="1"/>
  <c r="T43" i="13"/>
  <c r="X43" i="13" s="1"/>
  <c r="K43" i="13"/>
  <c r="J43" i="13"/>
  <c r="I43" i="13"/>
  <c r="G43" i="13"/>
  <c r="F43" i="13"/>
  <c r="T42" i="13"/>
  <c r="X42" i="13" s="1"/>
  <c r="H42" i="13"/>
  <c r="L42" i="13" s="1"/>
  <c r="T41" i="13"/>
  <c r="X41" i="13" s="1"/>
  <c r="L41" i="13"/>
  <c r="H41" i="13"/>
  <c r="T40" i="13"/>
  <c r="X40" i="13" s="1"/>
  <c r="H40" i="13"/>
  <c r="L40" i="13" s="1"/>
  <c r="T39" i="13"/>
  <c r="X39" i="13" s="1"/>
  <c r="H39" i="13"/>
  <c r="L39" i="13" s="1"/>
  <c r="K38" i="13"/>
  <c r="J38" i="13"/>
  <c r="I38" i="13"/>
  <c r="G38" i="13"/>
  <c r="G79" i="13" s="1"/>
  <c r="F38" i="13"/>
  <c r="W37" i="13"/>
  <c r="V37" i="13"/>
  <c r="U37" i="13"/>
  <c r="S37" i="13"/>
  <c r="R37" i="13"/>
  <c r="T37" i="13" s="1"/>
  <c r="H37" i="13"/>
  <c r="L37" i="13" s="1"/>
  <c r="T36" i="13"/>
  <c r="X36" i="13" s="1"/>
  <c r="H36" i="13"/>
  <c r="L36" i="13" s="1"/>
  <c r="T35" i="13"/>
  <c r="X35" i="13" s="1"/>
  <c r="K35" i="13"/>
  <c r="K79" i="13" s="1"/>
  <c r="J35" i="13"/>
  <c r="I35" i="13"/>
  <c r="G35" i="13"/>
  <c r="H35" i="13" s="1"/>
  <c r="L35" i="13" s="1"/>
  <c r="F35" i="13"/>
  <c r="W34" i="13"/>
  <c r="V34" i="13"/>
  <c r="U34" i="13"/>
  <c r="S34" i="13"/>
  <c r="R34" i="13"/>
  <c r="T34" i="13" s="1"/>
  <c r="X34" i="13" s="1"/>
  <c r="H34" i="13"/>
  <c r="L34" i="13" s="1"/>
  <c r="T33" i="13"/>
  <c r="X33" i="13" s="1"/>
  <c r="L33" i="13"/>
  <c r="H33" i="13"/>
  <c r="T32" i="13"/>
  <c r="X32" i="13" s="1"/>
  <c r="H32" i="13"/>
  <c r="L32" i="13" s="1"/>
  <c r="T31" i="13"/>
  <c r="X31" i="13" s="1"/>
  <c r="W30" i="13"/>
  <c r="V30" i="13"/>
  <c r="U30" i="13"/>
  <c r="S30" i="13"/>
  <c r="R30" i="13"/>
  <c r="T30" i="13" s="1"/>
  <c r="X30" i="13" s="1"/>
  <c r="H30" i="13"/>
  <c r="L30" i="13" s="1"/>
  <c r="T29" i="13"/>
  <c r="X29" i="13" s="1"/>
  <c r="K29" i="13"/>
  <c r="J29" i="13"/>
  <c r="I29" i="13"/>
  <c r="G29" i="13"/>
  <c r="F29" i="13"/>
  <c r="T28" i="13"/>
  <c r="X28" i="13" s="1"/>
  <c r="H28" i="13"/>
  <c r="L28" i="13" s="1"/>
  <c r="T27" i="13"/>
  <c r="X27" i="13" s="1"/>
  <c r="L27" i="13"/>
  <c r="H27" i="13"/>
  <c r="T26" i="13"/>
  <c r="X26" i="13" s="1"/>
  <c r="H26" i="13"/>
  <c r="L26" i="13" s="1"/>
  <c r="T25" i="13"/>
  <c r="X25" i="13" s="1"/>
  <c r="H25" i="13"/>
  <c r="L25" i="13" s="1"/>
  <c r="W24" i="13"/>
  <c r="W38" i="13" s="1"/>
  <c r="V24" i="13"/>
  <c r="U24" i="13"/>
  <c r="S24" i="13"/>
  <c r="R24" i="13"/>
  <c r="H24" i="13"/>
  <c r="L24" i="13" s="1"/>
  <c r="T23" i="13"/>
  <c r="X23" i="13" s="1"/>
  <c r="H23" i="13"/>
  <c r="L23" i="13" s="1"/>
  <c r="T22" i="13"/>
  <c r="X22" i="13" s="1"/>
  <c r="K22" i="13"/>
  <c r="J22" i="13"/>
  <c r="I22" i="13"/>
  <c r="G22" i="13"/>
  <c r="F22" i="13"/>
  <c r="H22" i="13" s="1"/>
  <c r="L22" i="13" s="1"/>
  <c r="X21" i="13"/>
  <c r="T21" i="13"/>
  <c r="H21" i="13"/>
  <c r="L21" i="13" s="1"/>
  <c r="T20" i="13"/>
  <c r="X20" i="13" s="1"/>
  <c r="H20" i="13"/>
  <c r="L20" i="13" s="1"/>
  <c r="T19" i="13"/>
  <c r="X19" i="13" s="1"/>
  <c r="K19" i="13"/>
  <c r="K31" i="13" s="1"/>
  <c r="J19" i="13"/>
  <c r="I19" i="13"/>
  <c r="I31" i="13" s="1"/>
  <c r="G19" i="13"/>
  <c r="F19" i="13"/>
  <c r="W18" i="13"/>
  <c r="V18" i="13"/>
  <c r="U18" i="13"/>
  <c r="S18" i="13"/>
  <c r="R18" i="13"/>
  <c r="T18" i="13" s="1"/>
  <c r="H18" i="13"/>
  <c r="L18" i="13" s="1"/>
  <c r="T17" i="13"/>
  <c r="X17" i="13" s="1"/>
  <c r="H17" i="13"/>
  <c r="L17" i="13" s="1"/>
  <c r="X16" i="13"/>
  <c r="T16" i="13"/>
  <c r="H16" i="13"/>
  <c r="L16" i="13" s="1"/>
  <c r="T15" i="13"/>
  <c r="X15" i="13" s="1"/>
  <c r="H15" i="13"/>
  <c r="L15" i="13" s="1"/>
  <c r="H14" i="13"/>
  <c r="L14" i="13" s="1"/>
  <c r="W13" i="13"/>
  <c r="W14" i="13" s="1"/>
  <c r="V13" i="13"/>
  <c r="V14" i="13" s="1"/>
  <c r="U13" i="13"/>
  <c r="T13" i="13"/>
  <c r="X13" i="13" s="1"/>
  <c r="S13" i="13"/>
  <c r="R13" i="13"/>
  <c r="K13" i="13"/>
  <c r="J13" i="13"/>
  <c r="I13" i="13"/>
  <c r="G13" i="13"/>
  <c r="F13" i="13"/>
  <c r="H13" i="13" s="1"/>
  <c r="T12" i="13"/>
  <c r="X12" i="13" s="1"/>
  <c r="H12" i="13"/>
  <c r="L12" i="13" s="1"/>
  <c r="T11" i="13"/>
  <c r="X11" i="13" s="1"/>
  <c r="L11" i="13"/>
  <c r="H11" i="13"/>
  <c r="T10" i="13"/>
  <c r="X10" i="13" s="1"/>
  <c r="H10" i="13"/>
  <c r="L10" i="13" s="1"/>
  <c r="W9" i="13"/>
  <c r="V9" i="13"/>
  <c r="U9" i="13"/>
  <c r="S9" i="13"/>
  <c r="R9" i="13"/>
  <c r="T9" i="13" s="1"/>
  <c r="X9" i="13" s="1"/>
  <c r="H9" i="13"/>
  <c r="L9" i="13" s="1"/>
  <c r="T8" i="13"/>
  <c r="X8" i="13" s="1"/>
  <c r="L8" i="13"/>
  <c r="H8" i="13"/>
  <c r="T7" i="13"/>
  <c r="X7" i="13" s="1"/>
  <c r="L7" i="13"/>
  <c r="H7" i="13"/>
  <c r="T6" i="13"/>
  <c r="X6" i="13" s="1"/>
  <c r="H6" i="13"/>
  <c r="L6" i="13" s="1"/>
  <c r="T5" i="13"/>
  <c r="X5" i="13" s="1"/>
  <c r="T4" i="13"/>
  <c r="X4" i="13" s="1"/>
  <c r="G31" i="13" l="1"/>
  <c r="J31" i="13"/>
  <c r="S14" i="13"/>
  <c r="L13" i="13"/>
  <c r="T45" i="13"/>
  <c r="X45" i="13" s="1"/>
  <c r="L61" i="13"/>
  <c r="L64" i="13"/>
  <c r="X66" i="13"/>
  <c r="U14" i="13"/>
  <c r="U85" i="13" s="1"/>
  <c r="X18" i="13"/>
  <c r="X37" i="13"/>
  <c r="H43" i="13"/>
  <c r="L43" i="13" s="1"/>
  <c r="S38" i="13"/>
  <c r="H29" i="13"/>
  <c r="L29" i="13" s="1"/>
  <c r="F79" i="13"/>
  <c r="I79" i="13"/>
  <c r="T50" i="13"/>
  <c r="U38" i="13"/>
  <c r="V38" i="13"/>
  <c r="V85" i="13" s="1"/>
  <c r="L46" i="13"/>
  <c r="L52" i="13"/>
  <c r="H67" i="13"/>
  <c r="L67" i="13" s="1"/>
  <c r="H19" i="13"/>
  <c r="L19" i="13" s="1"/>
  <c r="T24" i="13"/>
  <c r="X24" i="13" s="1"/>
  <c r="J79" i="13"/>
  <c r="H38" i="13"/>
  <c r="L38" i="13" s="1"/>
  <c r="L49" i="13"/>
  <c r="R61" i="13"/>
  <c r="H73" i="13"/>
  <c r="L73" i="13" s="1"/>
  <c r="X50" i="13"/>
  <c r="S85" i="13"/>
  <c r="W85" i="13"/>
  <c r="H79" i="13"/>
  <c r="L79" i="13" s="1"/>
  <c r="T61" i="13"/>
  <c r="X61" i="13" s="1"/>
  <c r="R14" i="13"/>
  <c r="R38" i="13"/>
  <c r="T38" i="13" s="1"/>
  <c r="F31" i="13"/>
  <c r="T55" i="13"/>
  <c r="X55" i="13" s="1"/>
  <c r="X38" i="13" l="1"/>
  <c r="T14" i="13"/>
  <c r="X14" i="13" s="1"/>
  <c r="H31" i="13"/>
  <c r="L31" i="13" s="1"/>
  <c r="R85" i="13"/>
  <c r="T85" i="13" l="1"/>
  <c r="X85" i="13" s="1"/>
  <c r="O38" i="11"/>
  <c r="S38" i="11" s="1"/>
  <c r="T102" i="12"/>
  <c r="X102" i="12" s="1"/>
  <c r="T101" i="12"/>
  <c r="X101" i="12" s="1"/>
  <c r="K97" i="12"/>
  <c r="J97" i="12"/>
  <c r="I97" i="12"/>
  <c r="G97" i="12"/>
  <c r="F97" i="12"/>
  <c r="H97" i="12" s="1"/>
  <c r="L97" i="12" s="1"/>
  <c r="H96" i="12"/>
  <c r="L96" i="12" s="1"/>
  <c r="H95" i="12"/>
  <c r="L95" i="12" s="1"/>
  <c r="W94" i="12"/>
  <c r="V94" i="12"/>
  <c r="U94" i="12"/>
  <c r="S94" i="12"/>
  <c r="R94" i="12"/>
  <c r="T94" i="12" s="1"/>
  <c r="X94" i="12" s="1"/>
  <c r="H94" i="12"/>
  <c r="L94" i="12" s="1"/>
  <c r="T93" i="12"/>
  <c r="X93" i="12" s="1"/>
  <c r="H93" i="12"/>
  <c r="L93" i="12" s="1"/>
  <c r="T92" i="12"/>
  <c r="X92" i="12" s="1"/>
  <c r="K92" i="12"/>
  <c r="J92" i="12"/>
  <c r="I92" i="12"/>
  <c r="G92" i="12"/>
  <c r="F92" i="12"/>
  <c r="T91" i="12"/>
  <c r="X91" i="12" s="1"/>
  <c r="H91" i="12"/>
  <c r="L91" i="12" s="1"/>
  <c r="H90" i="12"/>
  <c r="L90" i="12" s="1"/>
  <c r="W89" i="12"/>
  <c r="W90" i="12" s="1"/>
  <c r="V89" i="12"/>
  <c r="V90" i="12" s="1"/>
  <c r="U89" i="12"/>
  <c r="U90" i="12" s="1"/>
  <c r="S89" i="12"/>
  <c r="S90" i="12" s="1"/>
  <c r="R89" i="12"/>
  <c r="R90" i="12" s="1"/>
  <c r="H89" i="12"/>
  <c r="L89" i="12" s="1"/>
  <c r="T88" i="12"/>
  <c r="X88" i="12" s="1"/>
  <c r="H88" i="12"/>
  <c r="L88" i="12" s="1"/>
  <c r="T87" i="12"/>
  <c r="X87" i="12" s="1"/>
  <c r="K87" i="12"/>
  <c r="J87" i="12"/>
  <c r="L87" i="12" s="1"/>
  <c r="I87" i="12"/>
  <c r="H87" i="12"/>
  <c r="G87" i="12"/>
  <c r="F87" i="12"/>
  <c r="T86" i="12"/>
  <c r="X86" i="12" s="1"/>
  <c r="H86" i="12"/>
  <c r="L86" i="12" s="1"/>
  <c r="T85" i="12"/>
  <c r="X85" i="12" s="1"/>
  <c r="H85" i="12"/>
  <c r="L85" i="12" s="1"/>
  <c r="T84" i="12"/>
  <c r="X84" i="12" s="1"/>
  <c r="H84" i="12"/>
  <c r="L84" i="12" s="1"/>
  <c r="T83" i="12"/>
  <c r="X83" i="12" s="1"/>
  <c r="K83" i="12"/>
  <c r="J83" i="12"/>
  <c r="I83" i="12"/>
  <c r="G83" i="12"/>
  <c r="H83" i="12" s="1"/>
  <c r="F83" i="12"/>
  <c r="T82" i="12"/>
  <c r="X82" i="12" s="1"/>
  <c r="H82" i="12"/>
  <c r="L82" i="12" s="1"/>
  <c r="T81" i="12"/>
  <c r="X81" i="12" s="1"/>
  <c r="H81" i="12"/>
  <c r="L81" i="12" s="1"/>
  <c r="X80" i="12"/>
  <c r="T80" i="12"/>
  <c r="H80" i="12"/>
  <c r="L80" i="12" s="1"/>
  <c r="T79" i="12"/>
  <c r="X79" i="12" s="1"/>
  <c r="K79" i="12"/>
  <c r="J79" i="12"/>
  <c r="I79" i="12"/>
  <c r="G79" i="12"/>
  <c r="F79" i="12"/>
  <c r="H79" i="12" s="1"/>
  <c r="L79" i="12" s="1"/>
  <c r="T78" i="12"/>
  <c r="X78" i="12" s="1"/>
  <c r="H78" i="12"/>
  <c r="L78" i="12" s="1"/>
  <c r="T77" i="12"/>
  <c r="X77" i="12" s="1"/>
  <c r="H77" i="12"/>
  <c r="L77" i="12" s="1"/>
  <c r="W76" i="12"/>
  <c r="K76" i="12"/>
  <c r="J76" i="12"/>
  <c r="I76" i="12"/>
  <c r="G76" i="12"/>
  <c r="F76" i="12"/>
  <c r="H76" i="12" s="1"/>
  <c r="T75" i="12"/>
  <c r="X75" i="12" s="1"/>
  <c r="H75" i="12"/>
  <c r="L75" i="12" s="1"/>
  <c r="T74" i="12"/>
  <c r="X74" i="12" s="1"/>
  <c r="L74" i="12"/>
  <c r="H74" i="12"/>
  <c r="W73" i="12"/>
  <c r="V73" i="12"/>
  <c r="V76" i="12" s="1"/>
  <c r="U73" i="12"/>
  <c r="U76" i="12" s="1"/>
  <c r="S73" i="12"/>
  <c r="R73" i="12"/>
  <c r="R76" i="12" s="1"/>
  <c r="H73" i="12"/>
  <c r="L73" i="12" s="1"/>
  <c r="T72" i="12"/>
  <c r="X72" i="12" s="1"/>
  <c r="K72" i="12"/>
  <c r="J72" i="12"/>
  <c r="I72" i="12"/>
  <c r="G72" i="12"/>
  <c r="F72" i="12"/>
  <c r="T71" i="12"/>
  <c r="X71" i="12" s="1"/>
  <c r="H71" i="12"/>
  <c r="L71" i="12" s="1"/>
  <c r="X70" i="12"/>
  <c r="T70" i="12"/>
  <c r="H70" i="12"/>
  <c r="L70" i="12" s="1"/>
  <c r="K69" i="12"/>
  <c r="J69" i="12"/>
  <c r="I69" i="12"/>
  <c r="G69" i="12"/>
  <c r="H69" i="12" s="1"/>
  <c r="F69" i="12"/>
  <c r="W68" i="12"/>
  <c r="V68" i="12"/>
  <c r="U68" i="12"/>
  <c r="S68" i="12"/>
  <c r="R68" i="12"/>
  <c r="H68" i="12"/>
  <c r="L68" i="12" s="1"/>
  <c r="T67" i="12"/>
  <c r="X67" i="12" s="1"/>
  <c r="H67" i="12"/>
  <c r="L67" i="12" s="1"/>
  <c r="T66" i="12"/>
  <c r="X66" i="12" s="1"/>
  <c r="H66" i="12"/>
  <c r="L66" i="12" s="1"/>
  <c r="T65" i="12"/>
  <c r="X65" i="12" s="1"/>
  <c r="K65" i="12"/>
  <c r="J65" i="12"/>
  <c r="I65" i="12"/>
  <c r="G65" i="12"/>
  <c r="F65" i="12"/>
  <c r="H65" i="12" s="1"/>
  <c r="L65" i="12" s="1"/>
  <c r="T64" i="12"/>
  <c r="X64" i="12" s="1"/>
  <c r="H64" i="12"/>
  <c r="L64" i="12" s="1"/>
  <c r="W63" i="12"/>
  <c r="W69" i="12" s="1"/>
  <c r="V63" i="12"/>
  <c r="U63" i="12"/>
  <c r="U69" i="12" s="1"/>
  <c r="S63" i="12"/>
  <c r="R63" i="12"/>
  <c r="R69" i="12" s="1"/>
  <c r="H63" i="12"/>
  <c r="L63" i="12" s="1"/>
  <c r="T62" i="12"/>
  <c r="X62" i="12" s="1"/>
  <c r="H62" i="12"/>
  <c r="L62" i="12" s="1"/>
  <c r="T61" i="12"/>
  <c r="X61" i="12" s="1"/>
  <c r="K61" i="12"/>
  <c r="J61" i="12"/>
  <c r="I61" i="12"/>
  <c r="G61" i="12"/>
  <c r="F61" i="12"/>
  <c r="W60" i="12"/>
  <c r="V60" i="12"/>
  <c r="U60" i="12"/>
  <c r="S60" i="12"/>
  <c r="R60" i="12"/>
  <c r="T60" i="12" s="1"/>
  <c r="X60" i="12" s="1"/>
  <c r="H60" i="12"/>
  <c r="L60" i="12" s="1"/>
  <c r="T59" i="12"/>
  <c r="X59" i="12" s="1"/>
  <c r="H59" i="12"/>
  <c r="L59" i="12" s="1"/>
  <c r="T58" i="12"/>
  <c r="X58" i="12" s="1"/>
  <c r="K58" i="12"/>
  <c r="J58" i="12"/>
  <c r="I58" i="12"/>
  <c r="G58" i="12"/>
  <c r="F58" i="12"/>
  <c r="T57" i="12"/>
  <c r="X57" i="12" s="1"/>
  <c r="H57" i="12"/>
  <c r="L57" i="12" s="1"/>
  <c r="H56" i="12"/>
  <c r="L56" i="12" s="1"/>
  <c r="T55" i="12"/>
  <c r="X55" i="12" s="1"/>
  <c r="K55" i="12"/>
  <c r="J55" i="12"/>
  <c r="I55" i="12"/>
  <c r="H55" i="12"/>
  <c r="G55" i="12"/>
  <c r="F55" i="12"/>
  <c r="T54" i="12"/>
  <c r="X54" i="12" s="1"/>
  <c r="H54" i="12"/>
  <c r="L54" i="12" s="1"/>
  <c r="T53" i="12"/>
  <c r="X53" i="12" s="1"/>
  <c r="H53" i="12"/>
  <c r="L53" i="12" s="1"/>
  <c r="W52" i="12"/>
  <c r="V52" i="12"/>
  <c r="V56" i="12" s="1"/>
  <c r="U52" i="12"/>
  <c r="U56" i="12" s="1"/>
  <c r="S52" i="12"/>
  <c r="T52" i="12" s="1"/>
  <c r="X52" i="12" s="1"/>
  <c r="R52" i="12"/>
  <c r="K52" i="12"/>
  <c r="J52" i="12"/>
  <c r="I52" i="12"/>
  <c r="G52" i="12"/>
  <c r="F52" i="12"/>
  <c r="H52" i="12" s="1"/>
  <c r="L52" i="12" s="1"/>
  <c r="T51" i="12"/>
  <c r="X51" i="12" s="1"/>
  <c r="H51" i="12"/>
  <c r="L51" i="12" s="1"/>
  <c r="T50" i="12"/>
  <c r="X50" i="12" s="1"/>
  <c r="H50" i="12"/>
  <c r="L50" i="12" s="1"/>
  <c r="W49" i="12"/>
  <c r="V49" i="12"/>
  <c r="U49" i="12"/>
  <c r="S49" i="12"/>
  <c r="R49" i="12"/>
  <c r="H49" i="12"/>
  <c r="L49" i="12" s="1"/>
  <c r="T48" i="12"/>
  <c r="X48" i="12" s="1"/>
  <c r="H48" i="12"/>
  <c r="L48" i="12" s="1"/>
  <c r="T47" i="12"/>
  <c r="X47" i="12" s="1"/>
  <c r="K47" i="12"/>
  <c r="J47" i="12"/>
  <c r="I47" i="12"/>
  <c r="G47" i="12"/>
  <c r="F47" i="12"/>
  <c r="T46" i="12"/>
  <c r="X46" i="12" s="1"/>
  <c r="H46" i="12"/>
  <c r="L46" i="12" s="1"/>
  <c r="T45" i="12"/>
  <c r="X45" i="12" s="1"/>
  <c r="H45" i="12"/>
  <c r="L45" i="12" s="1"/>
  <c r="T44" i="12"/>
  <c r="X44" i="12" s="1"/>
  <c r="K44" i="12"/>
  <c r="J44" i="12"/>
  <c r="I44" i="12"/>
  <c r="I98" i="12" s="1"/>
  <c r="G44" i="12"/>
  <c r="H44" i="12" s="1"/>
  <c r="L44" i="12" s="1"/>
  <c r="F44" i="12"/>
  <c r="X43" i="12"/>
  <c r="T43" i="12"/>
  <c r="H43" i="12"/>
  <c r="L43" i="12" s="1"/>
  <c r="H42" i="12"/>
  <c r="L42" i="12" s="1"/>
  <c r="W41" i="12"/>
  <c r="V41" i="12"/>
  <c r="U41" i="12"/>
  <c r="S41" i="12"/>
  <c r="R41" i="12"/>
  <c r="T41" i="12" s="1"/>
  <c r="X41" i="12" s="1"/>
  <c r="H41" i="12"/>
  <c r="L41" i="12" s="1"/>
  <c r="X40" i="12"/>
  <c r="T40" i="12"/>
  <c r="T39" i="12"/>
  <c r="X39" i="12" s="1"/>
  <c r="H39" i="12"/>
  <c r="L39" i="12" s="1"/>
  <c r="T38" i="12"/>
  <c r="X38" i="12" s="1"/>
  <c r="K38" i="12"/>
  <c r="J38" i="12"/>
  <c r="I38" i="12"/>
  <c r="G38" i="12"/>
  <c r="F38" i="12"/>
  <c r="T37" i="12"/>
  <c r="X37" i="12" s="1"/>
  <c r="L37" i="12"/>
  <c r="H37" i="12"/>
  <c r="W36" i="12"/>
  <c r="V36" i="12"/>
  <c r="U36" i="12"/>
  <c r="S36" i="12"/>
  <c r="R36" i="12"/>
  <c r="T36" i="12" s="1"/>
  <c r="X36" i="12" s="1"/>
  <c r="H36" i="12"/>
  <c r="L36" i="12" s="1"/>
  <c r="T35" i="12"/>
  <c r="X35" i="12" s="1"/>
  <c r="H35" i="12"/>
  <c r="L35" i="12" s="1"/>
  <c r="T34" i="12"/>
  <c r="X34" i="12" s="1"/>
  <c r="H34" i="12"/>
  <c r="L34" i="12" s="1"/>
  <c r="T33" i="12"/>
  <c r="X33" i="12" s="1"/>
  <c r="H33" i="12"/>
  <c r="L33" i="12" s="1"/>
  <c r="W32" i="12"/>
  <c r="V32" i="12"/>
  <c r="U32" i="12"/>
  <c r="S32" i="12"/>
  <c r="R32" i="12"/>
  <c r="H32" i="12"/>
  <c r="L32" i="12" s="1"/>
  <c r="T31" i="12"/>
  <c r="X31" i="12" s="1"/>
  <c r="L31" i="12"/>
  <c r="H31" i="12"/>
  <c r="X30" i="12"/>
  <c r="T30" i="12"/>
  <c r="K30" i="12"/>
  <c r="J30" i="12"/>
  <c r="I30" i="12"/>
  <c r="G30" i="12"/>
  <c r="F30" i="12"/>
  <c r="H30" i="12" s="1"/>
  <c r="L30" i="12" s="1"/>
  <c r="T29" i="12"/>
  <c r="X29" i="12" s="1"/>
  <c r="H29" i="12"/>
  <c r="L29" i="12" s="1"/>
  <c r="T28" i="12"/>
  <c r="X28" i="12" s="1"/>
  <c r="H28" i="12"/>
  <c r="L28" i="12" s="1"/>
  <c r="T27" i="12"/>
  <c r="X27" i="12" s="1"/>
  <c r="K27" i="12"/>
  <c r="J27" i="12"/>
  <c r="I27" i="12"/>
  <c r="G27" i="12"/>
  <c r="F27" i="12"/>
  <c r="W26" i="12"/>
  <c r="V26" i="12"/>
  <c r="V42" i="12" s="1"/>
  <c r="U26" i="12"/>
  <c r="U42" i="12" s="1"/>
  <c r="S26" i="12"/>
  <c r="T26" i="12" s="1"/>
  <c r="X26" i="12" s="1"/>
  <c r="R26" i="12"/>
  <c r="H26" i="12"/>
  <c r="L26" i="12" s="1"/>
  <c r="T25" i="12"/>
  <c r="X25" i="12" s="1"/>
  <c r="H25" i="12"/>
  <c r="L25" i="12" s="1"/>
  <c r="T24" i="12"/>
  <c r="X24" i="12" s="1"/>
  <c r="H24" i="12"/>
  <c r="L24" i="12" s="1"/>
  <c r="T23" i="12"/>
  <c r="X23" i="12" s="1"/>
  <c r="H23" i="12"/>
  <c r="L23" i="12" s="1"/>
  <c r="T22" i="12"/>
  <c r="X22" i="12" s="1"/>
  <c r="K22" i="12"/>
  <c r="K40" i="12" s="1"/>
  <c r="J22" i="12"/>
  <c r="J40" i="12" s="1"/>
  <c r="I22" i="12"/>
  <c r="I40" i="12" s="1"/>
  <c r="G22" i="12"/>
  <c r="F22" i="12"/>
  <c r="F40" i="12" s="1"/>
  <c r="T21" i="12"/>
  <c r="X21" i="12" s="1"/>
  <c r="H21" i="12"/>
  <c r="L21" i="12" s="1"/>
  <c r="W20" i="12"/>
  <c r="V20" i="12"/>
  <c r="U20" i="12"/>
  <c r="S20" i="12"/>
  <c r="R20" i="12"/>
  <c r="H20" i="12"/>
  <c r="L20" i="12" s="1"/>
  <c r="T19" i="12"/>
  <c r="X19" i="12" s="1"/>
  <c r="T18" i="12"/>
  <c r="X18" i="12" s="1"/>
  <c r="K18" i="12"/>
  <c r="J18" i="12"/>
  <c r="I18" i="12"/>
  <c r="G18" i="12"/>
  <c r="F18" i="12"/>
  <c r="H18" i="12" s="1"/>
  <c r="L18" i="12" s="1"/>
  <c r="T17" i="12"/>
  <c r="X17" i="12" s="1"/>
  <c r="H17" i="12"/>
  <c r="L17" i="12" s="1"/>
  <c r="W16" i="12"/>
  <c r="H16" i="12"/>
  <c r="L16" i="12" s="1"/>
  <c r="W15" i="12"/>
  <c r="V15" i="12"/>
  <c r="V16" i="12" s="1"/>
  <c r="U15" i="12"/>
  <c r="S15" i="12"/>
  <c r="R15" i="12"/>
  <c r="H15" i="12"/>
  <c r="L15" i="12" s="1"/>
  <c r="T14" i="12"/>
  <c r="X14" i="12" s="1"/>
  <c r="K14" i="12"/>
  <c r="J14" i="12"/>
  <c r="I14" i="12"/>
  <c r="I19" i="12" s="1"/>
  <c r="G14" i="12"/>
  <c r="F14" i="12"/>
  <c r="T13" i="12"/>
  <c r="X13" i="12" s="1"/>
  <c r="H13" i="12"/>
  <c r="L13" i="12" s="1"/>
  <c r="T12" i="12"/>
  <c r="X12" i="12" s="1"/>
  <c r="H12" i="12"/>
  <c r="L12" i="12" s="1"/>
  <c r="W11" i="12"/>
  <c r="V11" i="12"/>
  <c r="U11" i="12"/>
  <c r="S11" i="12"/>
  <c r="S16" i="12" s="1"/>
  <c r="R11" i="12"/>
  <c r="T11" i="12" s="1"/>
  <c r="X11" i="12" s="1"/>
  <c r="K11" i="12"/>
  <c r="K19" i="12" s="1"/>
  <c r="J11" i="12"/>
  <c r="J19" i="12" s="1"/>
  <c r="I11" i="12"/>
  <c r="G11" i="12"/>
  <c r="F11" i="12"/>
  <c r="T10" i="12"/>
  <c r="X10" i="12" s="1"/>
  <c r="H10" i="12"/>
  <c r="L10" i="12" s="1"/>
  <c r="T9" i="12"/>
  <c r="X9" i="12" s="1"/>
  <c r="H9" i="12"/>
  <c r="L9" i="12" s="1"/>
  <c r="T8" i="12"/>
  <c r="X8" i="12" s="1"/>
  <c r="H8" i="12"/>
  <c r="L8" i="12" s="1"/>
  <c r="W7" i="12"/>
  <c r="V7" i="12"/>
  <c r="U7" i="12"/>
  <c r="S7" i="12"/>
  <c r="R7" i="12"/>
  <c r="T7" i="12" s="1"/>
  <c r="X7" i="12" s="1"/>
  <c r="H7" i="12"/>
  <c r="L7" i="12" s="1"/>
  <c r="T6" i="12"/>
  <c r="X6" i="12" s="1"/>
  <c r="H6" i="12"/>
  <c r="L6" i="12" s="1"/>
  <c r="T5" i="12"/>
  <c r="X5" i="12" s="1"/>
  <c r="T4" i="12"/>
  <c r="X4" i="12" s="1"/>
  <c r="H14" i="12" l="1"/>
  <c r="L14" i="12" s="1"/>
  <c r="J98" i="12"/>
  <c r="V95" i="12" s="1"/>
  <c r="S42" i="12"/>
  <c r="T42" i="12" s="1"/>
  <c r="X42" i="12" s="1"/>
  <c r="L69" i="12"/>
  <c r="H27" i="12"/>
  <c r="L27" i="12" s="1"/>
  <c r="W56" i="12"/>
  <c r="F19" i="12"/>
  <c r="T15" i="12"/>
  <c r="X15" i="12" s="1"/>
  <c r="H58" i="12"/>
  <c r="L58" i="12" s="1"/>
  <c r="T68" i="12"/>
  <c r="X68" i="12" s="1"/>
  <c r="T73" i="12"/>
  <c r="X73" i="12" s="1"/>
  <c r="U16" i="12"/>
  <c r="U95" i="12" s="1"/>
  <c r="W42" i="12"/>
  <c r="W95" i="12" s="1"/>
  <c r="R56" i="12"/>
  <c r="T56" i="12" s="1"/>
  <c r="X56" i="12" s="1"/>
  <c r="L76" i="12"/>
  <c r="L83" i="12"/>
  <c r="H38" i="12"/>
  <c r="L38" i="12" s="1"/>
  <c r="R42" i="12"/>
  <c r="K98" i="12"/>
  <c r="T32" i="12"/>
  <c r="X32" i="12" s="1"/>
  <c r="H47" i="12"/>
  <c r="L47" i="12" s="1"/>
  <c r="T49" i="12"/>
  <c r="X49" i="12" s="1"/>
  <c r="V69" i="12"/>
  <c r="H92" i="12"/>
  <c r="L92" i="12" s="1"/>
  <c r="L55" i="12"/>
  <c r="G40" i="12"/>
  <c r="F98" i="12"/>
  <c r="H61" i="12"/>
  <c r="L61" i="12" s="1"/>
  <c r="T63" i="12"/>
  <c r="X63" i="12" s="1"/>
  <c r="H72" i="12"/>
  <c r="L72" i="12" s="1"/>
  <c r="T90" i="12"/>
  <c r="X90" i="12" s="1"/>
  <c r="S56" i="12"/>
  <c r="H40" i="12"/>
  <c r="L40" i="12" s="1"/>
  <c r="G98" i="12"/>
  <c r="H98" i="12" s="1"/>
  <c r="H11" i="12"/>
  <c r="L11" i="12" s="1"/>
  <c r="R16" i="12"/>
  <c r="T16" i="12" s="1"/>
  <c r="T20" i="12"/>
  <c r="X20" i="12" s="1"/>
  <c r="S69" i="12"/>
  <c r="T69" i="12" s="1"/>
  <c r="S76" i="12"/>
  <c r="T76" i="12" s="1"/>
  <c r="X76" i="12" s="1"/>
  <c r="G19" i="12"/>
  <c r="H19" i="12" s="1"/>
  <c r="L19" i="12" s="1"/>
  <c r="T89" i="12"/>
  <c r="X89" i="12" s="1"/>
  <c r="H22" i="12"/>
  <c r="L22" i="12" s="1"/>
  <c r="X69" i="12" l="1"/>
  <c r="X16" i="12"/>
  <c r="L98" i="12"/>
  <c r="R95" i="12"/>
  <c r="S95" i="12"/>
  <c r="T95" i="12" l="1"/>
  <c r="X95" i="12" s="1"/>
  <c r="S39" i="11"/>
  <c r="O32" i="11"/>
  <c r="O29" i="11"/>
  <c r="S29" i="11" s="1"/>
  <c r="O26" i="11"/>
  <c r="O25" i="11"/>
  <c r="S25" i="11" s="1"/>
  <c r="O4" i="11"/>
  <c r="E31" i="11"/>
  <c r="O33" i="11" l="1"/>
  <c r="O15" i="11"/>
  <c r="S15" i="11" s="1"/>
  <c r="O31" i="11"/>
  <c r="S31" i="11" s="1"/>
  <c r="O17" i="11"/>
  <c r="S17" i="11" s="1"/>
  <c r="I31" i="11"/>
  <c r="O11" i="11"/>
  <c r="S11" i="11" s="1"/>
  <c r="O30" i="11"/>
  <c r="S30" i="11" s="1"/>
  <c r="S33" i="11"/>
  <c r="S32" i="11"/>
  <c r="O28" i="11"/>
  <c r="S28" i="11" s="1"/>
  <c r="S26" i="11"/>
  <c r="O23" i="11"/>
  <c r="O20" i="11"/>
  <c r="S20" i="11" s="1"/>
  <c r="O14" i="11"/>
  <c r="S14" i="11" s="1"/>
  <c r="O10" i="11"/>
  <c r="S10" i="11"/>
  <c r="S4" i="11"/>
  <c r="S23" i="11" l="1"/>
  <c r="E18" i="11"/>
  <c r="I18" i="11" s="1"/>
  <c r="E17" i="11"/>
  <c r="I17" i="11" s="1"/>
  <c r="E11" i="11"/>
  <c r="E8" i="11"/>
  <c r="I8" i="11" s="1"/>
  <c r="E7" i="11"/>
  <c r="I7" i="11" s="1"/>
  <c r="E6" i="11"/>
  <c r="I6" i="11" s="1"/>
  <c r="I11" i="11" l="1"/>
  <c r="T102" i="10"/>
  <c r="X102" i="10" s="1"/>
  <c r="T101" i="10"/>
  <c r="X101" i="10" s="1"/>
  <c r="K97" i="10"/>
  <c r="J97" i="10"/>
  <c r="I97" i="10"/>
  <c r="G97" i="10"/>
  <c r="F97" i="10"/>
  <c r="H96" i="10"/>
  <c r="L96" i="10" s="1"/>
  <c r="H95" i="10"/>
  <c r="L95" i="10" s="1"/>
  <c r="W94" i="10"/>
  <c r="V94" i="10"/>
  <c r="U94" i="10"/>
  <c r="S94" i="10"/>
  <c r="R94" i="10"/>
  <c r="H94" i="10"/>
  <c r="L94" i="10" s="1"/>
  <c r="T93" i="10"/>
  <c r="X93" i="10" s="1"/>
  <c r="H93" i="10"/>
  <c r="L93" i="10" s="1"/>
  <c r="T92" i="10"/>
  <c r="X92" i="10" s="1"/>
  <c r="K92" i="10"/>
  <c r="J92" i="10"/>
  <c r="I92" i="10"/>
  <c r="H92" i="10"/>
  <c r="G92" i="10"/>
  <c r="F92" i="10"/>
  <c r="E27" i="11" s="1"/>
  <c r="T91" i="10"/>
  <c r="X91" i="10" s="1"/>
  <c r="H91" i="10"/>
  <c r="L91" i="10" s="1"/>
  <c r="V90" i="10"/>
  <c r="S90" i="10"/>
  <c r="R90" i="10"/>
  <c r="H90" i="10"/>
  <c r="L90" i="10" s="1"/>
  <c r="W89" i="10"/>
  <c r="R35" i="11" s="1"/>
  <c r="V89" i="10"/>
  <c r="Q35" i="11" s="1"/>
  <c r="U89" i="10"/>
  <c r="S89" i="10"/>
  <c r="N35" i="11" s="1"/>
  <c r="R89" i="10"/>
  <c r="H89" i="10"/>
  <c r="L89" i="10" s="1"/>
  <c r="T88" i="10"/>
  <c r="X88" i="10" s="1"/>
  <c r="H88" i="10"/>
  <c r="L88" i="10" s="1"/>
  <c r="T87" i="10"/>
  <c r="X87" i="10" s="1"/>
  <c r="K87" i="10"/>
  <c r="J87" i="10"/>
  <c r="I87" i="10"/>
  <c r="G87" i="10"/>
  <c r="H87" i="10" s="1"/>
  <c r="L87" i="10" s="1"/>
  <c r="F87" i="10"/>
  <c r="T86" i="10"/>
  <c r="X86" i="10" s="1"/>
  <c r="H86" i="10"/>
  <c r="L86" i="10" s="1"/>
  <c r="T85" i="10"/>
  <c r="X85" i="10" s="1"/>
  <c r="H85" i="10"/>
  <c r="L85" i="10" s="1"/>
  <c r="T84" i="10"/>
  <c r="X84" i="10" s="1"/>
  <c r="L84" i="10"/>
  <c r="H84" i="10"/>
  <c r="T83" i="10"/>
  <c r="X83" i="10" s="1"/>
  <c r="K83" i="10"/>
  <c r="J83" i="10"/>
  <c r="I83" i="10"/>
  <c r="G83" i="10"/>
  <c r="F83" i="10"/>
  <c r="H83" i="10" s="1"/>
  <c r="L83" i="10" s="1"/>
  <c r="T82" i="10"/>
  <c r="X82" i="10" s="1"/>
  <c r="L82" i="10"/>
  <c r="H82" i="10"/>
  <c r="T81" i="10"/>
  <c r="X81" i="10" s="1"/>
  <c r="H81" i="10"/>
  <c r="L81" i="10" s="1"/>
  <c r="T80" i="10"/>
  <c r="X80" i="10" s="1"/>
  <c r="H80" i="10"/>
  <c r="L80" i="10" s="1"/>
  <c r="T79" i="10"/>
  <c r="X79" i="10" s="1"/>
  <c r="K79" i="10"/>
  <c r="J79" i="10"/>
  <c r="I79" i="10"/>
  <c r="H79" i="10"/>
  <c r="G79" i="10"/>
  <c r="F79" i="10"/>
  <c r="X78" i="10"/>
  <c r="T78" i="10"/>
  <c r="H78" i="10"/>
  <c r="L78" i="10" s="1"/>
  <c r="T77" i="10"/>
  <c r="X77" i="10" s="1"/>
  <c r="H77" i="10"/>
  <c r="L77" i="10" s="1"/>
  <c r="K76" i="10"/>
  <c r="J76" i="10"/>
  <c r="I76" i="10"/>
  <c r="G76" i="10"/>
  <c r="F76" i="10"/>
  <c r="T75" i="10"/>
  <c r="X75" i="10" s="1"/>
  <c r="H75" i="10"/>
  <c r="L75" i="10" s="1"/>
  <c r="T74" i="10"/>
  <c r="X74" i="10" s="1"/>
  <c r="H74" i="10"/>
  <c r="L74" i="10" s="1"/>
  <c r="W73" i="10"/>
  <c r="V73" i="10"/>
  <c r="U73" i="10"/>
  <c r="P27" i="11" s="1"/>
  <c r="S73" i="10"/>
  <c r="R73" i="10"/>
  <c r="L73" i="10"/>
  <c r="H73" i="10"/>
  <c r="T72" i="10"/>
  <c r="X72" i="10" s="1"/>
  <c r="K72" i="10"/>
  <c r="J72" i="10"/>
  <c r="I72" i="10"/>
  <c r="G72" i="10"/>
  <c r="F72" i="10"/>
  <c r="H72" i="10" s="1"/>
  <c r="L72" i="10" s="1"/>
  <c r="X71" i="10"/>
  <c r="T71" i="10"/>
  <c r="H71" i="10"/>
  <c r="L71" i="10" s="1"/>
  <c r="X70" i="10"/>
  <c r="T70" i="10"/>
  <c r="H70" i="10"/>
  <c r="L70" i="10" s="1"/>
  <c r="K69" i="10"/>
  <c r="J69" i="10"/>
  <c r="I69" i="10"/>
  <c r="G69" i="10"/>
  <c r="F69" i="10"/>
  <c r="W68" i="10"/>
  <c r="V68" i="10"/>
  <c r="U68" i="10"/>
  <c r="S68" i="10"/>
  <c r="R68" i="10"/>
  <c r="H68" i="10"/>
  <c r="L68" i="10" s="1"/>
  <c r="T67" i="10"/>
  <c r="X67" i="10" s="1"/>
  <c r="H67" i="10"/>
  <c r="L67" i="10" s="1"/>
  <c r="T66" i="10"/>
  <c r="X66" i="10" s="1"/>
  <c r="L66" i="10"/>
  <c r="H66" i="10"/>
  <c r="T65" i="10"/>
  <c r="X65" i="10" s="1"/>
  <c r="K65" i="10"/>
  <c r="J65" i="10"/>
  <c r="I65" i="10"/>
  <c r="G65" i="10"/>
  <c r="F65" i="10"/>
  <c r="H65" i="10" s="1"/>
  <c r="L65" i="10" s="1"/>
  <c r="T64" i="10"/>
  <c r="X64" i="10" s="1"/>
  <c r="H64" i="10"/>
  <c r="L64" i="10" s="1"/>
  <c r="W63" i="10"/>
  <c r="V63" i="10"/>
  <c r="U63" i="10"/>
  <c r="S63" i="10"/>
  <c r="R63" i="10"/>
  <c r="H63" i="10"/>
  <c r="L63" i="10" s="1"/>
  <c r="T62" i="10"/>
  <c r="X62" i="10" s="1"/>
  <c r="H62" i="10"/>
  <c r="L62" i="10" s="1"/>
  <c r="T61" i="10"/>
  <c r="X61" i="10" s="1"/>
  <c r="K61" i="10"/>
  <c r="J61" i="10"/>
  <c r="I61" i="10"/>
  <c r="G61" i="10"/>
  <c r="F61" i="10"/>
  <c r="H61" i="10" s="1"/>
  <c r="L61" i="10" s="1"/>
  <c r="W60" i="10"/>
  <c r="V60" i="10"/>
  <c r="U60" i="10"/>
  <c r="P22" i="11" s="1"/>
  <c r="S60" i="10"/>
  <c r="R60" i="10"/>
  <c r="H60" i="10"/>
  <c r="L60" i="10" s="1"/>
  <c r="T59" i="10"/>
  <c r="X59" i="10" s="1"/>
  <c r="L59" i="10"/>
  <c r="H59" i="10"/>
  <c r="T58" i="10"/>
  <c r="X58" i="10" s="1"/>
  <c r="K58" i="10"/>
  <c r="J58" i="10"/>
  <c r="I58" i="10"/>
  <c r="G58" i="10"/>
  <c r="H58" i="10" s="1"/>
  <c r="L58" i="10" s="1"/>
  <c r="F58" i="10"/>
  <c r="T57" i="10"/>
  <c r="X57" i="10" s="1"/>
  <c r="H57" i="10"/>
  <c r="L57" i="10" s="1"/>
  <c r="H56" i="10"/>
  <c r="L56" i="10" s="1"/>
  <c r="T55" i="10"/>
  <c r="X55" i="10" s="1"/>
  <c r="K55" i="10"/>
  <c r="J55" i="10"/>
  <c r="I55" i="10"/>
  <c r="G55" i="10"/>
  <c r="F55" i="10"/>
  <c r="T54" i="10"/>
  <c r="X54" i="10" s="1"/>
  <c r="H54" i="10"/>
  <c r="L54" i="10" s="1"/>
  <c r="T53" i="10"/>
  <c r="X53" i="10" s="1"/>
  <c r="H53" i="10"/>
  <c r="L53" i="10" s="1"/>
  <c r="W52" i="10"/>
  <c r="V52" i="10"/>
  <c r="U52" i="10"/>
  <c r="S52" i="10"/>
  <c r="R52" i="10"/>
  <c r="K52" i="10"/>
  <c r="J52" i="10"/>
  <c r="I52" i="10"/>
  <c r="G52" i="10"/>
  <c r="F52" i="10"/>
  <c r="T51" i="10"/>
  <c r="X51" i="10" s="1"/>
  <c r="H51" i="10"/>
  <c r="L51" i="10" s="1"/>
  <c r="T50" i="10"/>
  <c r="X50" i="10" s="1"/>
  <c r="H50" i="10"/>
  <c r="L50" i="10" s="1"/>
  <c r="W49" i="10"/>
  <c r="V49" i="10"/>
  <c r="U49" i="10"/>
  <c r="S49" i="10"/>
  <c r="R49" i="10"/>
  <c r="H49" i="10"/>
  <c r="L49" i="10" s="1"/>
  <c r="T48" i="10"/>
  <c r="X48" i="10" s="1"/>
  <c r="H48" i="10"/>
  <c r="L48" i="10" s="1"/>
  <c r="T47" i="10"/>
  <c r="X47" i="10" s="1"/>
  <c r="L47" i="10"/>
  <c r="K47" i="10"/>
  <c r="J47" i="10"/>
  <c r="I47" i="10"/>
  <c r="H47" i="10"/>
  <c r="G47" i="10"/>
  <c r="F47" i="10"/>
  <c r="E22" i="11" s="1"/>
  <c r="T46" i="10"/>
  <c r="X46" i="10" s="1"/>
  <c r="H46" i="10"/>
  <c r="L46" i="10" s="1"/>
  <c r="T45" i="10"/>
  <c r="X45" i="10" s="1"/>
  <c r="H45" i="10"/>
  <c r="L45" i="10" s="1"/>
  <c r="T44" i="10"/>
  <c r="X44" i="10" s="1"/>
  <c r="K44" i="10"/>
  <c r="J44" i="10"/>
  <c r="I44" i="10"/>
  <c r="G44" i="10"/>
  <c r="F44" i="10"/>
  <c r="T43" i="10"/>
  <c r="X43" i="10" s="1"/>
  <c r="H43" i="10"/>
  <c r="L43" i="10" s="1"/>
  <c r="H42" i="10"/>
  <c r="L42" i="10" s="1"/>
  <c r="W41" i="10"/>
  <c r="V41" i="10"/>
  <c r="U41" i="10"/>
  <c r="T41" i="10"/>
  <c r="S41" i="10"/>
  <c r="R41" i="10"/>
  <c r="O8" i="11" s="1"/>
  <c r="H41" i="10"/>
  <c r="L41" i="10" s="1"/>
  <c r="T40" i="10"/>
  <c r="X40" i="10" s="1"/>
  <c r="T39" i="10"/>
  <c r="X39" i="10" s="1"/>
  <c r="L39" i="10"/>
  <c r="H39" i="10"/>
  <c r="T38" i="10"/>
  <c r="X38" i="10" s="1"/>
  <c r="K38" i="10"/>
  <c r="J38" i="10"/>
  <c r="I38" i="10"/>
  <c r="G38" i="10"/>
  <c r="F38" i="10"/>
  <c r="E19" i="11" s="1"/>
  <c r="I19" i="11" s="1"/>
  <c r="T37" i="10"/>
  <c r="X37" i="10" s="1"/>
  <c r="L37" i="10"/>
  <c r="H37" i="10"/>
  <c r="W36" i="10"/>
  <c r="V36" i="10"/>
  <c r="U36" i="10"/>
  <c r="S36" i="10"/>
  <c r="R36" i="10"/>
  <c r="T36" i="10" s="1"/>
  <c r="H36" i="10"/>
  <c r="L36" i="10" s="1"/>
  <c r="T35" i="10"/>
  <c r="X35" i="10" s="1"/>
  <c r="L35" i="10"/>
  <c r="H35" i="10"/>
  <c r="X34" i="10"/>
  <c r="T34" i="10"/>
  <c r="H34" i="10"/>
  <c r="L34" i="10" s="1"/>
  <c r="T33" i="10"/>
  <c r="X33" i="10" s="1"/>
  <c r="H33" i="10"/>
  <c r="L33" i="10" s="1"/>
  <c r="W32" i="10"/>
  <c r="V32" i="10"/>
  <c r="U32" i="10"/>
  <c r="T32" i="10"/>
  <c r="X32" i="10" s="1"/>
  <c r="S32" i="10"/>
  <c r="R32" i="10"/>
  <c r="H32" i="10"/>
  <c r="L32" i="10" s="1"/>
  <c r="T31" i="10"/>
  <c r="X31" i="10" s="1"/>
  <c r="H31" i="10"/>
  <c r="L31" i="10" s="1"/>
  <c r="T30" i="10"/>
  <c r="X30" i="10" s="1"/>
  <c r="K30" i="10"/>
  <c r="J30" i="10"/>
  <c r="I30" i="10"/>
  <c r="G30" i="10"/>
  <c r="F30" i="10"/>
  <c r="X29" i="10"/>
  <c r="T29" i="10"/>
  <c r="L29" i="10"/>
  <c r="H29" i="10"/>
  <c r="T28" i="10"/>
  <c r="X28" i="10" s="1"/>
  <c r="H28" i="10"/>
  <c r="L28" i="10" s="1"/>
  <c r="T27" i="10"/>
  <c r="X27" i="10" s="1"/>
  <c r="K27" i="10"/>
  <c r="J27" i="10"/>
  <c r="I27" i="10"/>
  <c r="H27" i="10"/>
  <c r="G27" i="10"/>
  <c r="F27" i="10"/>
  <c r="W26" i="10"/>
  <c r="V26" i="10"/>
  <c r="U26" i="10"/>
  <c r="S26" i="10"/>
  <c r="R26" i="10"/>
  <c r="H26" i="10"/>
  <c r="L26" i="10" s="1"/>
  <c r="X25" i="10"/>
  <c r="T25" i="10"/>
  <c r="H25" i="10"/>
  <c r="L25" i="10" s="1"/>
  <c r="T24" i="10"/>
  <c r="X24" i="10" s="1"/>
  <c r="H24" i="10"/>
  <c r="L24" i="10" s="1"/>
  <c r="T23" i="10"/>
  <c r="X23" i="10" s="1"/>
  <c r="H23" i="10"/>
  <c r="L23" i="10" s="1"/>
  <c r="T22" i="10"/>
  <c r="X22" i="10" s="1"/>
  <c r="K22" i="10"/>
  <c r="H20" i="11" s="1"/>
  <c r="J22" i="10"/>
  <c r="I22" i="10"/>
  <c r="G22" i="10"/>
  <c r="F22" i="10"/>
  <c r="T21" i="10"/>
  <c r="X21" i="10" s="1"/>
  <c r="H21" i="10"/>
  <c r="L21" i="10" s="1"/>
  <c r="W20" i="10"/>
  <c r="V20" i="10"/>
  <c r="U20" i="10"/>
  <c r="T20" i="10"/>
  <c r="X20" i="10" s="1"/>
  <c r="S20" i="10"/>
  <c r="R20" i="10"/>
  <c r="H20" i="10"/>
  <c r="L20" i="10" s="1"/>
  <c r="T19" i="10"/>
  <c r="X19" i="10" s="1"/>
  <c r="T18" i="10"/>
  <c r="X18" i="10" s="1"/>
  <c r="K18" i="10"/>
  <c r="J18" i="10"/>
  <c r="I18" i="10"/>
  <c r="G18" i="10"/>
  <c r="F18" i="10"/>
  <c r="T17" i="10"/>
  <c r="X17" i="10" s="1"/>
  <c r="L17" i="10"/>
  <c r="H17" i="10"/>
  <c r="L16" i="10"/>
  <c r="H16" i="10"/>
  <c r="W15" i="10"/>
  <c r="V15" i="10"/>
  <c r="U15" i="10"/>
  <c r="S15" i="10"/>
  <c r="D34" i="11" s="1"/>
  <c r="R15" i="10"/>
  <c r="E33" i="11" s="1"/>
  <c r="H15" i="10"/>
  <c r="L15" i="10" s="1"/>
  <c r="T14" i="10"/>
  <c r="X14" i="10" s="1"/>
  <c r="K14" i="10"/>
  <c r="J14" i="10"/>
  <c r="I14" i="10"/>
  <c r="G14" i="10"/>
  <c r="F14" i="10"/>
  <c r="T13" i="10"/>
  <c r="X13" i="10" s="1"/>
  <c r="H13" i="10"/>
  <c r="L13" i="10" s="1"/>
  <c r="T12" i="10"/>
  <c r="X12" i="10" s="1"/>
  <c r="L12" i="10"/>
  <c r="H12" i="10"/>
  <c r="W11" i="10"/>
  <c r="V11" i="10"/>
  <c r="U11" i="10"/>
  <c r="S11" i="10"/>
  <c r="R11" i="10"/>
  <c r="K11" i="10"/>
  <c r="J11" i="10"/>
  <c r="I11" i="10"/>
  <c r="G11" i="10"/>
  <c r="H11" i="10" s="1"/>
  <c r="L11" i="10" s="1"/>
  <c r="F11" i="10"/>
  <c r="X10" i="10"/>
  <c r="T10" i="10"/>
  <c r="H10" i="10"/>
  <c r="L10" i="10" s="1"/>
  <c r="T9" i="10"/>
  <c r="X9" i="10" s="1"/>
  <c r="H9" i="10"/>
  <c r="L9" i="10" s="1"/>
  <c r="T8" i="10"/>
  <c r="X8" i="10" s="1"/>
  <c r="H8" i="10"/>
  <c r="L8" i="10" s="1"/>
  <c r="W7" i="10"/>
  <c r="V7" i="10"/>
  <c r="U7" i="10"/>
  <c r="S7" i="10"/>
  <c r="R7" i="10"/>
  <c r="H7" i="10"/>
  <c r="L7" i="10" s="1"/>
  <c r="T6" i="10"/>
  <c r="X6" i="10" s="1"/>
  <c r="H6" i="10"/>
  <c r="L6" i="10" s="1"/>
  <c r="T5" i="10"/>
  <c r="X5" i="10" s="1"/>
  <c r="T4" i="10"/>
  <c r="X4" i="10" s="1"/>
  <c r="U76" i="10" l="1"/>
  <c r="J19" i="10"/>
  <c r="G13" i="11"/>
  <c r="T15" i="10"/>
  <c r="X15" i="10" s="1"/>
  <c r="W42" i="10"/>
  <c r="R9" i="11"/>
  <c r="T26" i="10"/>
  <c r="X26" i="10" s="1"/>
  <c r="O6" i="11"/>
  <c r="S6" i="11" s="1"/>
  <c r="L92" i="10"/>
  <c r="S42" i="10"/>
  <c r="F98" i="10"/>
  <c r="U69" i="10"/>
  <c r="W90" i="10"/>
  <c r="T60" i="10"/>
  <c r="X60" i="10" s="1"/>
  <c r="H69" i="10"/>
  <c r="L69" i="10" s="1"/>
  <c r="V76" i="10"/>
  <c r="Q27" i="11"/>
  <c r="I19" i="10"/>
  <c r="U95" i="10" s="1"/>
  <c r="F13" i="11"/>
  <c r="W76" i="10"/>
  <c r="R27" i="11"/>
  <c r="G98" i="10"/>
  <c r="S8" i="11"/>
  <c r="H44" i="10"/>
  <c r="L44" i="10" s="1"/>
  <c r="O19" i="11"/>
  <c r="E28" i="11"/>
  <c r="I28" i="11" s="1"/>
  <c r="W56" i="10"/>
  <c r="R16" i="11"/>
  <c r="U42" i="10"/>
  <c r="P9" i="11"/>
  <c r="J40" i="10"/>
  <c r="H55" i="10"/>
  <c r="L55" i="10" s="1"/>
  <c r="T90" i="10"/>
  <c r="X90" i="10" s="1"/>
  <c r="E32" i="11"/>
  <c r="I32" i="11" s="1"/>
  <c r="H14" i="10"/>
  <c r="L14" i="10" s="1"/>
  <c r="E10" i="11"/>
  <c r="I10" i="11" s="1"/>
  <c r="I22" i="11"/>
  <c r="T11" i="10"/>
  <c r="I98" i="10"/>
  <c r="T63" i="10"/>
  <c r="X63" i="10" s="1"/>
  <c r="T68" i="10"/>
  <c r="X68" i="10" s="1"/>
  <c r="M35" i="11"/>
  <c r="O34" i="11"/>
  <c r="H97" i="10"/>
  <c r="L97" i="10" s="1"/>
  <c r="E24" i="11"/>
  <c r="I24" i="11" s="1"/>
  <c r="U16" i="10"/>
  <c r="H38" i="10"/>
  <c r="L38" i="10" s="1"/>
  <c r="F40" i="10"/>
  <c r="X36" i="10"/>
  <c r="X41" i="10"/>
  <c r="J98" i="10"/>
  <c r="V95" i="10" s="1"/>
  <c r="G29" i="11"/>
  <c r="O12" i="11"/>
  <c r="N16" i="11"/>
  <c r="H52" i="10"/>
  <c r="L52" i="10" s="1"/>
  <c r="E23" i="11"/>
  <c r="I23" i="11" s="1"/>
  <c r="S69" i="10"/>
  <c r="R56" i="10"/>
  <c r="K40" i="10"/>
  <c r="W95" i="10" s="1"/>
  <c r="S56" i="10"/>
  <c r="T56" i="10" s="1"/>
  <c r="X56" i="10" s="1"/>
  <c r="T7" i="10"/>
  <c r="X7" i="10" s="1"/>
  <c r="V16" i="10"/>
  <c r="S16" i="10"/>
  <c r="G40" i="10"/>
  <c r="D20" i="11"/>
  <c r="E15" i="11"/>
  <c r="I15" i="11" s="1"/>
  <c r="K98" i="10"/>
  <c r="H29" i="11"/>
  <c r="T49" i="10"/>
  <c r="X49" i="10" s="1"/>
  <c r="V69" i="10"/>
  <c r="Q22" i="11"/>
  <c r="E26" i="11"/>
  <c r="I26" i="11" s="1"/>
  <c r="T89" i="10"/>
  <c r="X89" i="10" s="1"/>
  <c r="I27" i="11"/>
  <c r="G19" i="10"/>
  <c r="D13" i="11"/>
  <c r="I33" i="11"/>
  <c r="H18" i="10"/>
  <c r="L18" i="10" s="1"/>
  <c r="E12" i="11"/>
  <c r="I12" i="11" s="1"/>
  <c r="V42" i="10"/>
  <c r="Q9" i="11"/>
  <c r="F34" i="11"/>
  <c r="W16" i="10"/>
  <c r="H34" i="11"/>
  <c r="K19" i="10"/>
  <c r="H13" i="11"/>
  <c r="O5" i="11"/>
  <c r="F20" i="11"/>
  <c r="L27" i="10"/>
  <c r="O7" i="11"/>
  <c r="S7" i="11" s="1"/>
  <c r="U56" i="10"/>
  <c r="P16" i="11"/>
  <c r="W69" i="10"/>
  <c r="R22" i="11"/>
  <c r="T73" i="10"/>
  <c r="X73" i="10" s="1"/>
  <c r="H76" i="10"/>
  <c r="L76" i="10" s="1"/>
  <c r="U90" i="10"/>
  <c r="P35" i="11"/>
  <c r="T94" i="10"/>
  <c r="X94" i="10" s="1"/>
  <c r="O36" i="11"/>
  <c r="S36" i="11" s="1"/>
  <c r="G34" i="11"/>
  <c r="F19" i="10"/>
  <c r="H19" i="10" s="1"/>
  <c r="L19" i="10" s="1"/>
  <c r="N9" i="11"/>
  <c r="G20" i="11"/>
  <c r="I40" i="10"/>
  <c r="H30" i="10"/>
  <c r="L30" i="10" s="1"/>
  <c r="E16" i="11"/>
  <c r="I16" i="11" s="1"/>
  <c r="V56" i="10"/>
  <c r="Q16" i="11"/>
  <c r="M22" i="11"/>
  <c r="S76" i="10"/>
  <c r="N27" i="11"/>
  <c r="L79" i="10"/>
  <c r="H40" i="10"/>
  <c r="L40" i="10" s="1"/>
  <c r="X11" i="10"/>
  <c r="R16" i="10"/>
  <c r="T16" i="10" s="1"/>
  <c r="X16" i="10" s="1"/>
  <c r="R69" i="10"/>
  <c r="T69" i="10" s="1"/>
  <c r="X69" i="10" s="1"/>
  <c r="R76" i="10"/>
  <c r="R42" i="10"/>
  <c r="T42" i="10" s="1"/>
  <c r="H22" i="10"/>
  <c r="L22" i="10" s="1"/>
  <c r="T52" i="10"/>
  <c r="X52" i="10" s="1"/>
  <c r="R37" i="11" l="1"/>
  <c r="C34" i="11"/>
  <c r="E30" i="11"/>
  <c r="E9" i="11"/>
  <c r="C13" i="11"/>
  <c r="S34" i="11"/>
  <c r="O35" i="11"/>
  <c r="S35" i="11" s="1"/>
  <c r="R95" i="10"/>
  <c r="O13" i="11"/>
  <c r="S13" i="11" s="1"/>
  <c r="D29" i="11"/>
  <c r="Q37" i="11"/>
  <c r="S19" i="11"/>
  <c r="S95" i="10"/>
  <c r="C20" i="11"/>
  <c r="M9" i="11"/>
  <c r="O21" i="11"/>
  <c r="S21" i="11" s="1"/>
  <c r="M16" i="11"/>
  <c r="E25" i="11"/>
  <c r="I25" i="11" s="1"/>
  <c r="E21" i="11"/>
  <c r="C29" i="11"/>
  <c r="O18" i="11"/>
  <c r="N22" i="11"/>
  <c r="S5" i="11"/>
  <c r="S9" i="11" s="1"/>
  <c r="O9" i="11"/>
  <c r="F29" i="11"/>
  <c r="P37" i="11" s="1"/>
  <c r="H98" i="10"/>
  <c r="L98" i="10" s="1"/>
  <c r="X42" i="10"/>
  <c r="S12" i="11"/>
  <c r="T76" i="10"/>
  <c r="X76" i="10" s="1"/>
  <c r="O24" i="11"/>
  <c r="M27" i="11"/>
  <c r="N37" i="11" l="1"/>
  <c r="E20" i="11"/>
  <c r="I14" i="11"/>
  <c r="I20" i="11" s="1"/>
  <c r="T95" i="10"/>
  <c r="X95" i="10" s="1"/>
  <c r="S24" i="11"/>
  <c r="O27" i="11"/>
  <c r="S27" i="11" s="1"/>
  <c r="I21" i="11"/>
  <c r="I29" i="11" s="1"/>
  <c r="E29" i="11"/>
  <c r="O16" i="11"/>
  <c r="S16" i="11" s="1"/>
  <c r="M37" i="11"/>
  <c r="S18" i="11"/>
  <c r="O22" i="11"/>
  <c r="S22" i="11" s="1"/>
  <c r="E13" i="11"/>
  <c r="I9" i="11"/>
  <c r="I13" i="11" s="1"/>
  <c r="I30" i="11"/>
  <c r="I34" i="11" s="1"/>
  <c r="E34" i="11"/>
  <c r="O37" i="11" l="1"/>
  <c r="S37" i="11"/>
</calcChain>
</file>

<file path=xl/sharedStrings.xml><?xml version="1.0" encoding="utf-8"?>
<sst xmlns="http://schemas.openxmlformats.org/spreadsheetml/2006/main" count="839" uniqueCount="303">
  <si>
    <t>愛　　知</t>
  </si>
  <si>
    <t>福　井</t>
  </si>
  <si>
    <t>岐　阜</t>
  </si>
  <si>
    <t>静　岡</t>
  </si>
  <si>
    <t>愛　知</t>
  </si>
  <si>
    <t>三　重</t>
  </si>
  <si>
    <t>貨　　物　　車</t>
  </si>
  <si>
    <t>乗　用　車</t>
  </si>
  <si>
    <t>特　種
用途車</t>
  </si>
  <si>
    <t>合　計</t>
  </si>
  <si>
    <t>小　計</t>
  </si>
  <si>
    <t>四　輪　車</t>
  </si>
  <si>
    <t>三輪車</t>
  </si>
  <si>
    <t>計</t>
  </si>
  <si>
    <t>事業用</t>
  </si>
  <si>
    <t>大　　　阪</t>
  </si>
  <si>
    <t>滋　賀</t>
  </si>
  <si>
    <t>札　　　 　幌</t>
  </si>
  <si>
    <t>札　幌</t>
  </si>
  <si>
    <t>京　都</t>
  </si>
  <si>
    <t>函　館</t>
  </si>
  <si>
    <t>大　阪</t>
  </si>
  <si>
    <t>旭　川</t>
  </si>
  <si>
    <t>奈　良</t>
  </si>
  <si>
    <t>室　蘭</t>
  </si>
  <si>
    <t>和歌山</t>
  </si>
  <si>
    <t>釧　路</t>
  </si>
  <si>
    <t>兵　庫</t>
  </si>
  <si>
    <t>帯　広</t>
  </si>
  <si>
    <t>北　見</t>
  </si>
  <si>
    <t>広　　島</t>
  </si>
  <si>
    <t>鳥　取</t>
  </si>
  <si>
    <t>島　根</t>
  </si>
  <si>
    <t>宮　城</t>
  </si>
  <si>
    <t>青　森</t>
  </si>
  <si>
    <t>岡　山</t>
  </si>
  <si>
    <t>岩　手</t>
  </si>
  <si>
    <t>広　島</t>
  </si>
  <si>
    <t>山　口</t>
  </si>
  <si>
    <t>秋　田</t>
  </si>
  <si>
    <t>山　形</t>
  </si>
  <si>
    <t>香　川</t>
  </si>
  <si>
    <t>徳　島</t>
  </si>
  <si>
    <t>福　島</t>
  </si>
  <si>
    <t>愛　媛</t>
  </si>
  <si>
    <t>東　　　　　京</t>
  </si>
  <si>
    <t>茨　城</t>
  </si>
  <si>
    <t>高　知</t>
  </si>
  <si>
    <t>栃　木</t>
  </si>
  <si>
    <t>群　馬</t>
  </si>
  <si>
    <t>福　　　　岡</t>
  </si>
  <si>
    <t>福　岡</t>
  </si>
  <si>
    <t>埼　玉</t>
  </si>
  <si>
    <t>佐　賀</t>
  </si>
  <si>
    <t>千　葉</t>
  </si>
  <si>
    <t>長　崎</t>
  </si>
  <si>
    <t>東　京</t>
  </si>
  <si>
    <t>熊　本</t>
  </si>
  <si>
    <t>神奈川</t>
  </si>
  <si>
    <t>大　分</t>
  </si>
  <si>
    <t>山　梨</t>
  </si>
  <si>
    <t>宮　崎</t>
  </si>
  <si>
    <t>鹿児島</t>
  </si>
  <si>
    <t>新　潟</t>
  </si>
  <si>
    <t>富　山</t>
  </si>
  <si>
    <t>沖　　　　縄</t>
  </si>
  <si>
    <t>石　川</t>
  </si>
  <si>
    <t>合　　　　計</t>
  </si>
  <si>
    <t>長　野</t>
  </si>
  <si>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1"/>
  </si>
  <si>
    <t>（令和　４年　３月末）</t>
    <phoneticPr fontId="1"/>
  </si>
  <si>
    <t>貨　　物　　車</t>
    <rPh sb="0" eb="1">
      <t>カ</t>
    </rPh>
    <rPh sb="3" eb="4">
      <t>モノ</t>
    </rPh>
    <rPh sb="6" eb="7">
      <t>クルマ</t>
    </rPh>
    <phoneticPr fontId="1"/>
  </si>
  <si>
    <t>乗　用　車</t>
    <rPh sb="0" eb="1">
      <t>ジョウ</t>
    </rPh>
    <rPh sb="2" eb="3">
      <t>ヨウ</t>
    </rPh>
    <rPh sb="4" eb="5">
      <t>クルマ</t>
    </rPh>
    <phoneticPr fontId="1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</si>
  <si>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1"/>
  </si>
  <si>
    <t>合　計</t>
    <rPh sb="0" eb="1">
      <t>ゴウ</t>
    </rPh>
    <rPh sb="2" eb="3">
      <t>ケイ</t>
    </rPh>
    <phoneticPr fontId="1"/>
  </si>
  <si>
    <t>新　　潟</t>
    <rPh sb="0" eb="1">
      <t>シン</t>
    </rPh>
    <rPh sb="3" eb="4">
      <t>カタ</t>
    </rPh>
    <phoneticPr fontId="1"/>
  </si>
  <si>
    <t>新潟</t>
    <rPh sb="0" eb="2">
      <t>ニイガタ</t>
    </rPh>
    <phoneticPr fontId="1"/>
  </si>
  <si>
    <t>四　輪　車</t>
    <rPh sb="0" eb="1">
      <t>４</t>
    </rPh>
    <rPh sb="2" eb="3">
      <t>リン</t>
    </rPh>
    <rPh sb="4" eb="5">
      <t>シャ</t>
    </rPh>
    <phoneticPr fontId="1"/>
  </si>
  <si>
    <t>三輪車</t>
    <rPh sb="0" eb="3">
      <t>サンリンシャ</t>
    </rPh>
    <phoneticPr fontId="1"/>
  </si>
  <si>
    <t>計</t>
    <rPh sb="0" eb="1">
      <t>ケイ</t>
    </rPh>
    <phoneticPr fontId="1"/>
  </si>
  <si>
    <t>事業用</t>
    <rPh sb="0" eb="3">
      <t>ジギョウヨウ</t>
    </rPh>
    <phoneticPr fontId="1"/>
  </si>
  <si>
    <t>長岡</t>
    <rPh sb="0" eb="1">
      <t>チョウ</t>
    </rPh>
    <rPh sb="1" eb="2">
      <t>オカ</t>
    </rPh>
    <phoneticPr fontId="1"/>
  </si>
  <si>
    <t>長　岡</t>
    <rPh sb="0" eb="1">
      <t>チョウ</t>
    </rPh>
    <rPh sb="2" eb="3">
      <t>オカ</t>
    </rPh>
    <phoneticPr fontId="1"/>
  </si>
  <si>
    <t>札　　　幌</t>
    <rPh sb="0" eb="1">
      <t>サツ</t>
    </rPh>
    <phoneticPr fontId="1"/>
  </si>
  <si>
    <t>札　　　幌</t>
    <rPh sb="0" eb="1">
      <t>サツ</t>
    </rPh>
    <rPh sb="4" eb="5">
      <t>ホロ</t>
    </rPh>
    <phoneticPr fontId="1"/>
  </si>
  <si>
    <t>上　越</t>
    <rPh sb="0" eb="1">
      <t>ウエ</t>
    </rPh>
    <rPh sb="2" eb="3">
      <t>コシ</t>
    </rPh>
    <phoneticPr fontId="1"/>
  </si>
  <si>
    <t>函　　　館</t>
    <rPh sb="0" eb="1">
      <t>ハコ</t>
    </rPh>
    <rPh sb="4" eb="5">
      <t>カン</t>
    </rPh>
    <phoneticPr fontId="1"/>
  </si>
  <si>
    <t>旭　　　川</t>
    <rPh sb="0" eb="1">
      <t>アサヒ</t>
    </rPh>
    <rPh sb="4" eb="5">
      <t>カワ</t>
    </rPh>
    <phoneticPr fontId="1"/>
  </si>
  <si>
    <t>富　　　山</t>
    <rPh sb="0" eb="1">
      <t>トミ</t>
    </rPh>
    <rPh sb="4" eb="5">
      <t>ヤマ</t>
    </rPh>
    <phoneticPr fontId="1"/>
  </si>
  <si>
    <t>室蘭</t>
    <rPh sb="0" eb="1">
      <t>シツ</t>
    </rPh>
    <rPh sb="1" eb="2">
      <t>ラン</t>
    </rPh>
    <phoneticPr fontId="1"/>
  </si>
  <si>
    <t>室　　蘭</t>
    <rPh sb="0" eb="1">
      <t>シツ</t>
    </rPh>
    <rPh sb="3" eb="4">
      <t>ラン</t>
    </rPh>
    <phoneticPr fontId="1"/>
  </si>
  <si>
    <t>石川</t>
    <rPh sb="0" eb="2">
      <t>イシカワ</t>
    </rPh>
    <phoneticPr fontId="1"/>
  </si>
  <si>
    <t>石　　川</t>
    <rPh sb="0" eb="1">
      <t>イシ</t>
    </rPh>
    <rPh sb="3" eb="4">
      <t>カワ</t>
    </rPh>
    <phoneticPr fontId="1"/>
  </si>
  <si>
    <t>苫 小 牧</t>
    <rPh sb="0" eb="1">
      <t>トマ</t>
    </rPh>
    <phoneticPr fontId="1"/>
  </si>
  <si>
    <t>金　　沢</t>
    <rPh sb="0" eb="1">
      <t>キン</t>
    </rPh>
    <rPh sb="3" eb="4">
      <t>サワ</t>
    </rPh>
    <phoneticPr fontId="1"/>
  </si>
  <si>
    <t>釧路</t>
    <rPh sb="0" eb="1">
      <t>ウデワ</t>
    </rPh>
    <rPh sb="1" eb="2">
      <t>ミチ</t>
    </rPh>
    <phoneticPr fontId="1"/>
  </si>
  <si>
    <t>釧　　路</t>
    <rPh sb="0" eb="1">
      <t>セン</t>
    </rPh>
    <phoneticPr fontId="1"/>
  </si>
  <si>
    <t>長野</t>
    <rPh sb="0" eb="2">
      <t>ナガノ</t>
    </rPh>
    <phoneticPr fontId="1"/>
  </si>
  <si>
    <t>長　　野</t>
    <rPh sb="0" eb="1">
      <t>チョウ</t>
    </rPh>
    <rPh sb="3" eb="4">
      <t>ノ</t>
    </rPh>
    <phoneticPr fontId="1"/>
  </si>
  <si>
    <t>知　　床</t>
    <rPh sb="0" eb="1">
      <t>チ</t>
    </rPh>
    <phoneticPr fontId="1"/>
  </si>
  <si>
    <t>松本</t>
    <rPh sb="0" eb="1">
      <t>マツ</t>
    </rPh>
    <rPh sb="1" eb="2">
      <t>ホン</t>
    </rPh>
    <phoneticPr fontId="1"/>
  </si>
  <si>
    <t>松　本</t>
    <rPh sb="0" eb="1">
      <t>マツ</t>
    </rPh>
    <rPh sb="2" eb="3">
      <t>ホン</t>
    </rPh>
    <phoneticPr fontId="1"/>
  </si>
  <si>
    <t>諏　訪</t>
    <rPh sb="0" eb="1">
      <t>ハカ</t>
    </rPh>
    <rPh sb="2" eb="3">
      <t>オトズ</t>
    </rPh>
    <phoneticPr fontId="1"/>
  </si>
  <si>
    <t>帯　　　広</t>
    <rPh sb="0" eb="1">
      <t>オビ</t>
    </rPh>
    <rPh sb="4" eb="5">
      <t>ヒロ</t>
    </rPh>
    <phoneticPr fontId="1"/>
  </si>
  <si>
    <t>北見</t>
    <rPh sb="0" eb="1">
      <t>キタ</t>
    </rPh>
    <rPh sb="1" eb="2">
      <t>ミ</t>
    </rPh>
    <phoneticPr fontId="1"/>
  </si>
  <si>
    <t>北　　見</t>
    <rPh sb="0" eb="1">
      <t>キタ</t>
    </rPh>
    <rPh sb="3" eb="4">
      <t>ミ</t>
    </rPh>
    <phoneticPr fontId="1"/>
  </si>
  <si>
    <t>小　　　計</t>
    <rPh sb="0" eb="1">
      <t>ショウ</t>
    </rPh>
    <rPh sb="4" eb="5">
      <t>ケイ</t>
    </rPh>
    <phoneticPr fontId="1"/>
  </si>
  <si>
    <t>愛　　　　　知</t>
    <rPh sb="0" eb="1">
      <t>アイ</t>
    </rPh>
    <rPh sb="6" eb="7">
      <t>チ</t>
    </rPh>
    <phoneticPr fontId="1"/>
  </si>
  <si>
    <t>福　　　井</t>
    <rPh sb="0" eb="1">
      <t>フク</t>
    </rPh>
    <rPh sb="4" eb="5">
      <t>イ</t>
    </rPh>
    <phoneticPr fontId="1"/>
  </si>
  <si>
    <t>岐阜</t>
    <rPh sb="0" eb="2">
      <t>ギフ</t>
    </rPh>
    <phoneticPr fontId="1"/>
  </si>
  <si>
    <t>岐　　阜</t>
    <rPh sb="0" eb="1">
      <t>チマタ</t>
    </rPh>
    <rPh sb="3" eb="4">
      <t>オカ</t>
    </rPh>
    <phoneticPr fontId="1"/>
  </si>
  <si>
    <t>飛　　騨</t>
    <rPh sb="0" eb="1">
      <t>ヒ</t>
    </rPh>
    <rPh sb="3" eb="4">
      <t>ダ</t>
    </rPh>
    <phoneticPr fontId="1"/>
  </si>
  <si>
    <t>宮　　　城</t>
    <rPh sb="0" eb="1">
      <t>ミヤ</t>
    </rPh>
    <rPh sb="4" eb="5">
      <t>シロ</t>
    </rPh>
    <phoneticPr fontId="1"/>
  </si>
  <si>
    <t>青森</t>
    <rPh sb="0" eb="2">
      <t>アオモリ</t>
    </rPh>
    <phoneticPr fontId="1"/>
  </si>
  <si>
    <t>青森</t>
    <rPh sb="0" eb="1">
      <t>アオ</t>
    </rPh>
    <rPh sb="1" eb="2">
      <t>モリ</t>
    </rPh>
    <phoneticPr fontId="1"/>
  </si>
  <si>
    <t>青　森</t>
    <rPh sb="0" eb="1">
      <t>アオ</t>
    </rPh>
    <phoneticPr fontId="1"/>
  </si>
  <si>
    <t>弘　前</t>
    <rPh sb="0" eb="1">
      <t>ヒロシ</t>
    </rPh>
    <phoneticPr fontId="1"/>
  </si>
  <si>
    <t>静　岡</t>
    <rPh sb="0" eb="1">
      <t>セイ</t>
    </rPh>
    <rPh sb="2" eb="3">
      <t>オカ</t>
    </rPh>
    <phoneticPr fontId="1"/>
  </si>
  <si>
    <t>静　　岡</t>
    <rPh sb="0" eb="1">
      <t>セイ</t>
    </rPh>
    <rPh sb="3" eb="4">
      <t>オカ</t>
    </rPh>
    <phoneticPr fontId="1"/>
  </si>
  <si>
    <t>浜　　松</t>
    <rPh sb="0" eb="1">
      <t>ハマ</t>
    </rPh>
    <rPh sb="3" eb="4">
      <t>マツ</t>
    </rPh>
    <phoneticPr fontId="1"/>
  </si>
  <si>
    <t>八　　戸</t>
    <rPh sb="0" eb="1">
      <t>ハチ</t>
    </rPh>
    <rPh sb="3" eb="4">
      <t>ト</t>
    </rPh>
    <phoneticPr fontId="1"/>
  </si>
  <si>
    <t>沼　津</t>
    <rPh sb="0" eb="1">
      <t>ヌマ</t>
    </rPh>
    <rPh sb="2" eb="3">
      <t>ツ</t>
    </rPh>
    <phoneticPr fontId="1"/>
  </si>
  <si>
    <t>岩手</t>
    <rPh sb="0" eb="2">
      <t>イワテ</t>
    </rPh>
    <phoneticPr fontId="1"/>
  </si>
  <si>
    <t>岩　　手</t>
    <rPh sb="0" eb="1">
      <t>イワ</t>
    </rPh>
    <rPh sb="3" eb="4">
      <t>テ</t>
    </rPh>
    <phoneticPr fontId="1"/>
  </si>
  <si>
    <t>伊　豆</t>
    <rPh sb="0" eb="1">
      <t>イ</t>
    </rPh>
    <rPh sb="2" eb="3">
      <t>マメ</t>
    </rPh>
    <phoneticPr fontId="1"/>
  </si>
  <si>
    <t>盛　　岡</t>
    <rPh sb="0" eb="1">
      <t>モリ</t>
    </rPh>
    <rPh sb="3" eb="4">
      <t>オカ</t>
    </rPh>
    <phoneticPr fontId="1"/>
  </si>
  <si>
    <t>富士山</t>
    <rPh sb="0" eb="2">
      <t>フジ</t>
    </rPh>
    <rPh sb="2" eb="3">
      <t>サン</t>
    </rPh>
    <phoneticPr fontId="1"/>
  </si>
  <si>
    <t>平　　泉</t>
    <rPh sb="0" eb="1">
      <t>ヒラ</t>
    </rPh>
    <rPh sb="3" eb="4">
      <t>イズミ</t>
    </rPh>
    <phoneticPr fontId="1"/>
  </si>
  <si>
    <t>愛　知</t>
    <rPh sb="0" eb="1">
      <t>アイ</t>
    </rPh>
    <rPh sb="2" eb="3">
      <t>チ</t>
    </rPh>
    <phoneticPr fontId="1"/>
  </si>
  <si>
    <t>名 古 屋</t>
    <rPh sb="0" eb="1">
      <t>メイ</t>
    </rPh>
    <rPh sb="2" eb="3">
      <t>イニシエ</t>
    </rPh>
    <rPh sb="4" eb="5">
      <t>ヤ</t>
    </rPh>
    <phoneticPr fontId="1"/>
  </si>
  <si>
    <t>宮城</t>
    <rPh sb="0" eb="2">
      <t>ミヤギ</t>
    </rPh>
    <phoneticPr fontId="1"/>
  </si>
  <si>
    <t>宮　　城</t>
    <rPh sb="0" eb="1">
      <t>ミヤ</t>
    </rPh>
    <rPh sb="3" eb="4">
      <t>シロ</t>
    </rPh>
    <phoneticPr fontId="1"/>
  </si>
  <si>
    <t>豊　　橋</t>
    <rPh sb="0" eb="1">
      <t>ユタカ</t>
    </rPh>
    <rPh sb="3" eb="4">
      <t>ハシ</t>
    </rPh>
    <phoneticPr fontId="1"/>
  </si>
  <si>
    <t>仙　　台</t>
    <rPh sb="0" eb="1">
      <t>ヤマト</t>
    </rPh>
    <rPh sb="3" eb="4">
      <t>ダイ</t>
    </rPh>
    <phoneticPr fontId="1"/>
  </si>
  <si>
    <t>三　河</t>
    <rPh sb="0" eb="1">
      <t>３</t>
    </rPh>
    <rPh sb="2" eb="3">
      <t>カワ</t>
    </rPh>
    <phoneticPr fontId="1"/>
  </si>
  <si>
    <t>岡　崎</t>
    <rPh sb="0" eb="1">
      <t>オカ</t>
    </rPh>
    <rPh sb="2" eb="3">
      <t>サキ</t>
    </rPh>
    <phoneticPr fontId="1"/>
  </si>
  <si>
    <t>秋　　　田</t>
    <rPh sb="0" eb="1">
      <t>アキ</t>
    </rPh>
    <rPh sb="4" eb="5">
      <t>タ</t>
    </rPh>
    <phoneticPr fontId="1"/>
  </si>
  <si>
    <t>豊　田</t>
    <rPh sb="0" eb="1">
      <t>トヨ</t>
    </rPh>
    <rPh sb="2" eb="3">
      <t>タ</t>
    </rPh>
    <phoneticPr fontId="1"/>
  </si>
  <si>
    <t>山形</t>
    <rPh sb="0" eb="2">
      <t>ヤマガタ</t>
    </rPh>
    <phoneticPr fontId="1"/>
  </si>
  <si>
    <t>山　　形</t>
    <rPh sb="0" eb="1">
      <t>ヤマ</t>
    </rPh>
    <rPh sb="3" eb="4">
      <t>カタチ</t>
    </rPh>
    <phoneticPr fontId="1"/>
  </si>
  <si>
    <t>庄　　内</t>
    <rPh sb="0" eb="1">
      <t>ショウ</t>
    </rPh>
    <rPh sb="3" eb="4">
      <t>ウチ</t>
    </rPh>
    <phoneticPr fontId="1"/>
  </si>
  <si>
    <t>小　牧</t>
    <rPh sb="0" eb="1">
      <t>ショウ</t>
    </rPh>
    <rPh sb="2" eb="3">
      <t>マキ</t>
    </rPh>
    <phoneticPr fontId="1"/>
  </si>
  <si>
    <t>尾張小牧</t>
    <rPh sb="0" eb="2">
      <t>オワリ</t>
    </rPh>
    <rPh sb="2" eb="4">
      <t>コマキ</t>
    </rPh>
    <phoneticPr fontId="1"/>
  </si>
  <si>
    <t>福島</t>
    <rPh sb="0" eb="2">
      <t>フクシマ</t>
    </rPh>
    <phoneticPr fontId="1"/>
  </si>
  <si>
    <t>福　島</t>
    <rPh sb="0" eb="1">
      <t>フク</t>
    </rPh>
    <rPh sb="2" eb="3">
      <t>シマ</t>
    </rPh>
    <phoneticPr fontId="1"/>
  </si>
  <si>
    <t>一　宮</t>
    <rPh sb="0" eb="1">
      <t>１</t>
    </rPh>
    <rPh sb="2" eb="3">
      <t>ミヤ</t>
    </rPh>
    <phoneticPr fontId="1"/>
  </si>
  <si>
    <t>会　津</t>
    <rPh sb="0" eb="1">
      <t>カイ</t>
    </rPh>
    <rPh sb="2" eb="3">
      <t>ツ</t>
    </rPh>
    <phoneticPr fontId="1"/>
  </si>
  <si>
    <t>春日井</t>
    <rPh sb="0" eb="3">
      <t>カスガイ</t>
    </rPh>
    <phoneticPr fontId="1"/>
  </si>
  <si>
    <t>郡　山</t>
    <rPh sb="0" eb="1">
      <t>グン</t>
    </rPh>
    <rPh sb="2" eb="3">
      <t>ヤマ</t>
    </rPh>
    <phoneticPr fontId="1"/>
  </si>
  <si>
    <t>白　河</t>
    <rPh sb="0" eb="1">
      <t>シロ</t>
    </rPh>
    <phoneticPr fontId="1"/>
  </si>
  <si>
    <t>三　重</t>
    <rPh sb="0" eb="1">
      <t>サン</t>
    </rPh>
    <rPh sb="2" eb="3">
      <t>ジュウ</t>
    </rPh>
    <phoneticPr fontId="1"/>
  </si>
  <si>
    <t>三　　重</t>
    <rPh sb="0" eb="1">
      <t>３</t>
    </rPh>
    <rPh sb="3" eb="4">
      <t>ジュウ</t>
    </rPh>
    <phoneticPr fontId="1"/>
  </si>
  <si>
    <t>鈴　　鹿</t>
    <rPh sb="0" eb="1">
      <t>スズ</t>
    </rPh>
    <rPh sb="3" eb="4">
      <t>シカ</t>
    </rPh>
    <phoneticPr fontId="1"/>
  </si>
  <si>
    <t>い わ き</t>
    <phoneticPr fontId="1"/>
  </si>
  <si>
    <t>伊勢志摩</t>
    <rPh sb="0" eb="4">
      <t>イセシマ</t>
    </rPh>
    <phoneticPr fontId="1"/>
  </si>
  <si>
    <t>四 日 市</t>
    <rPh sb="0" eb="1">
      <t>ヨン</t>
    </rPh>
    <rPh sb="2" eb="3">
      <t>ヒ</t>
    </rPh>
    <rPh sb="4" eb="5">
      <t>シ</t>
    </rPh>
    <phoneticPr fontId="1"/>
  </si>
  <si>
    <t>東　　　　　　　京</t>
    <rPh sb="0" eb="1">
      <t>ヒガシ</t>
    </rPh>
    <rPh sb="8" eb="9">
      <t>キョウ</t>
    </rPh>
    <phoneticPr fontId="1"/>
  </si>
  <si>
    <t>茨城</t>
    <rPh sb="0" eb="2">
      <t>イバラギ</t>
    </rPh>
    <phoneticPr fontId="1"/>
  </si>
  <si>
    <t>水　戸</t>
    <rPh sb="0" eb="1">
      <t>ミズ</t>
    </rPh>
    <rPh sb="2" eb="3">
      <t>ト</t>
    </rPh>
    <phoneticPr fontId="1"/>
  </si>
  <si>
    <t>土浦</t>
    <rPh sb="0" eb="1">
      <t>ツチ</t>
    </rPh>
    <rPh sb="1" eb="2">
      <t>ウラ</t>
    </rPh>
    <phoneticPr fontId="1"/>
  </si>
  <si>
    <t>土　浦</t>
    <rPh sb="0" eb="1">
      <t>ツチ</t>
    </rPh>
    <rPh sb="2" eb="3">
      <t>ウラ</t>
    </rPh>
    <phoneticPr fontId="1"/>
  </si>
  <si>
    <t>つくば</t>
    <phoneticPr fontId="1"/>
  </si>
  <si>
    <t>大　　　阪</t>
    <rPh sb="0" eb="1">
      <t>ダイ</t>
    </rPh>
    <rPh sb="4" eb="5">
      <t>サカ</t>
    </rPh>
    <phoneticPr fontId="1"/>
  </si>
  <si>
    <t>滋　　　賀</t>
    <rPh sb="0" eb="1">
      <t>シゲル</t>
    </rPh>
    <rPh sb="4" eb="5">
      <t>ガ</t>
    </rPh>
    <phoneticPr fontId="1"/>
  </si>
  <si>
    <t>京　　　都</t>
    <rPh sb="0" eb="1">
      <t>キョウ</t>
    </rPh>
    <rPh sb="4" eb="5">
      <t>ミヤコ</t>
    </rPh>
    <phoneticPr fontId="1"/>
  </si>
  <si>
    <t>栃木</t>
    <rPh sb="0" eb="2">
      <t>トチギ</t>
    </rPh>
    <phoneticPr fontId="1"/>
  </si>
  <si>
    <t>宇都宮</t>
    <rPh sb="0" eb="3">
      <t>ウツノミヤ</t>
    </rPh>
    <phoneticPr fontId="1"/>
  </si>
  <si>
    <t>大　阪</t>
    <rPh sb="0" eb="1">
      <t>ダイ</t>
    </rPh>
    <rPh sb="2" eb="3">
      <t>サカ</t>
    </rPh>
    <phoneticPr fontId="1"/>
  </si>
  <si>
    <t>な に わ</t>
    <phoneticPr fontId="1"/>
  </si>
  <si>
    <t>那　須</t>
    <rPh sb="0" eb="1">
      <t>トモ</t>
    </rPh>
    <rPh sb="2" eb="3">
      <t>ス</t>
    </rPh>
    <phoneticPr fontId="1"/>
  </si>
  <si>
    <t>大　　阪</t>
    <rPh sb="0" eb="1">
      <t>ダイ</t>
    </rPh>
    <rPh sb="3" eb="4">
      <t>サカ</t>
    </rPh>
    <phoneticPr fontId="1"/>
  </si>
  <si>
    <t>和泉</t>
    <rPh sb="0" eb="1">
      <t>ワ</t>
    </rPh>
    <rPh sb="1" eb="2">
      <t>イズミ</t>
    </rPh>
    <phoneticPr fontId="1"/>
  </si>
  <si>
    <t>和　泉</t>
    <rPh sb="0" eb="1">
      <t>ワ</t>
    </rPh>
    <rPh sb="2" eb="3">
      <t>イズミ</t>
    </rPh>
    <phoneticPr fontId="1"/>
  </si>
  <si>
    <t>と ち ぎ</t>
    <phoneticPr fontId="1"/>
  </si>
  <si>
    <t>堺</t>
    <rPh sb="0" eb="1">
      <t>サカイ</t>
    </rPh>
    <phoneticPr fontId="1"/>
  </si>
  <si>
    <t>群　馬</t>
    <rPh sb="0" eb="1">
      <t>グン</t>
    </rPh>
    <rPh sb="2" eb="3">
      <t>ウマ</t>
    </rPh>
    <phoneticPr fontId="1"/>
  </si>
  <si>
    <t>群　　馬</t>
    <rPh sb="0" eb="1">
      <t>グン</t>
    </rPh>
    <rPh sb="3" eb="4">
      <t>ウマ</t>
    </rPh>
    <phoneticPr fontId="1"/>
  </si>
  <si>
    <t>高　　崎</t>
    <rPh sb="0" eb="1">
      <t>コウ</t>
    </rPh>
    <rPh sb="3" eb="4">
      <t>ザキ</t>
    </rPh>
    <phoneticPr fontId="1"/>
  </si>
  <si>
    <t>奈良</t>
    <rPh sb="0" eb="1">
      <t>ナ</t>
    </rPh>
    <rPh sb="1" eb="2">
      <t>リョウ</t>
    </rPh>
    <phoneticPr fontId="1"/>
  </si>
  <si>
    <t>奈　　良</t>
    <rPh sb="0" eb="1">
      <t>ナ</t>
    </rPh>
    <rPh sb="3" eb="4">
      <t>リョウ</t>
    </rPh>
    <phoneticPr fontId="1"/>
  </si>
  <si>
    <t>前　　橋</t>
    <rPh sb="0" eb="1">
      <t>マエ</t>
    </rPh>
    <rPh sb="3" eb="4">
      <t>ハシ</t>
    </rPh>
    <phoneticPr fontId="1"/>
  </si>
  <si>
    <t>飛　　鳥</t>
    <rPh sb="0" eb="1">
      <t>トビ</t>
    </rPh>
    <rPh sb="3" eb="4">
      <t>トリ</t>
    </rPh>
    <phoneticPr fontId="1"/>
  </si>
  <si>
    <t>埼　玉</t>
    <rPh sb="0" eb="1">
      <t>サキ</t>
    </rPh>
    <rPh sb="2" eb="3">
      <t>タマ</t>
    </rPh>
    <phoneticPr fontId="1"/>
  </si>
  <si>
    <t>埼玉</t>
    <rPh sb="0" eb="2">
      <t>サイタマ</t>
    </rPh>
    <phoneticPr fontId="1"/>
  </si>
  <si>
    <t>大　宮</t>
    <rPh sb="0" eb="1">
      <t>ダイ</t>
    </rPh>
    <rPh sb="2" eb="3">
      <t>ミヤ</t>
    </rPh>
    <phoneticPr fontId="1"/>
  </si>
  <si>
    <t>和　歌　山</t>
    <rPh sb="0" eb="1">
      <t>ワ</t>
    </rPh>
    <rPh sb="2" eb="3">
      <t>ウタ</t>
    </rPh>
    <rPh sb="4" eb="5">
      <t>ヤマ</t>
    </rPh>
    <phoneticPr fontId="1"/>
  </si>
  <si>
    <t>川　口</t>
    <rPh sb="0" eb="1">
      <t>カワ</t>
    </rPh>
    <rPh sb="2" eb="3">
      <t>クチ</t>
    </rPh>
    <phoneticPr fontId="1"/>
  </si>
  <si>
    <t>兵庫</t>
    <rPh sb="0" eb="2">
      <t>ヒョウゴ</t>
    </rPh>
    <phoneticPr fontId="1"/>
  </si>
  <si>
    <t>兵　　庫</t>
    <rPh sb="0" eb="1">
      <t>ヘイ</t>
    </rPh>
    <rPh sb="3" eb="4">
      <t>コ</t>
    </rPh>
    <phoneticPr fontId="1"/>
  </si>
  <si>
    <t>姫　　路</t>
    <rPh sb="0" eb="1">
      <t>ヒメ</t>
    </rPh>
    <rPh sb="3" eb="4">
      <t>ミチ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</si>
  <si>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</si>
  <si>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</si>
  <si>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広　　島</t>
    <rPh sb="0" eb="1">
      <t>ヒロ</t>
    </rPh>
    <rPh sb="3" eb="4">
      <t>シマ</t>
    </rPh>
    <phoneticPr fontId="1"/>
  </si>
  <si>
    <t>鳥　　　取</t>
    <rPh sb="0" eb="1">
      <t>トリ</t>
    </rPh>
    <rPh sb="4" eb="5">
      <t>トリ</t>
    </rPh>
    <phoneticPr fontId="1"/>
  </si>
  <si>
    <t>島根</t>
    <rPh sb="0" eb="1">
      <t>シマ</t>
    </rPh>
    <rPh sb="1" eb="2">
      <t>ネ</t>
    </rPh>
    <phoneticPr fontId="1"/>
  </si>
  <si>
    <t>島　　根</t>
    <rPh sb="0" eb="1">
      <t>シマ</t>
    </rPh>
    <rPh sb="3" eb="4">
      <t>ネ</t>
    </rPh>
    <phoneticPr fontId="1"/>
  </si>
  <si>
    <t>所沢</t>
    <rPh sb="0" eb="1">
      <t>トコロ</t>
    </rPh>
    <rPh sb="1" eb="2">
      <t>サワ</t>
    </rPh>
    <phoneticPr fontId="1"/>
  </si>
  <si>
    <t>所　沢</t>
    <rPh sb="0" eb="1">
      <t>トコロ</t>
    </rPh>
    <rPh sb="2" eb="3">
      <t>サワ</t>
    </rPh>
    <phoneticPr fontId="1"/>
  </si>
  <si>
    <t>出　　雲</t>
    <rPh sb="0" eb="1">
      <t>デ</t>
    </rPh>
    <rPh sb="3" eb="4">
      <t>クモ</t>
    </rPh>
    <phoneticPr fontId="1"/>
  </si>
  <si>
    <t>川　越</t>
    <rPh sb="0" eb="1">
      <t>カワ</t>
    </rPh>
    <rPh sb="2" eb="3">
      <t>コシ</t>
    </rPh>
    <phoneticPr fontId="1"/>
  </si>
  <si>
    <t>岡山</t>
    <rPh sb="0" eb="2">
      <t>オカヤマ</t>
    </rPh>
    <phoneticPr fontId="1"/>
  </si>
  <si>
    <t>岡　　山</t>
    <rPh sb="0" eb="1">
      <t>オカ</t>
    </rPh>
    <rPh sb="3" eb="4">
      <t>ヤマ</t>
    </rPh>
    <phoneticPr fontId="1"/>
  </si>
  <si>
    <t>熊　　谷</t>
    <rPh sb="0" eb="1">
      <t>クマ</t>
    </rPh>
    <rPh sb="3" eb="4">
      <t>タニ</t>
    </rPh>
    <phoneticPr fontId="1"/>
  </si>
  <si>
    <t>倉　　敷</t>
    <rPh sb="0" eb="1">
      <t>クラ</t>
    </rPh>
    <rPh sb="3" eb="4">
      <t>シキ</t>
    </rPh>
    <phoneticPr fontId="1"/>
  </si>
  <si>
    <t>千　　葉</t>
    <rPh sb="0" eb="1">
      <t>セン</t>
    </rPh>
    <rPh sb="3" eb="4">
      <t>ハ</t>
    </rPh>
    <phoneticPr fontId="1"/>
  </si>
  <si>
    <t>千葉</t>
    <rPh sb="0" eb="2">
      <t>チバ</t>
    </rPh>
    <phoneticPr fontId="1"/>
  </si>
  <si>
    <t>千　葉</t>
    <rPh sb="0" eb="1">
      <t>セン</t>
    </rPh>
    <rPh sb="2" eb="3">
      <t>ハ</t>
    </rPh>
    <phoneticPr fontId="1"/>
  </si>
  <si>
    <t>成　田</t>
    <rPh sb="0" eb="1">
      <t>ナル</t>
    </rPh>
    <rPh sb="2" eb="3">
      <t>タ</t>
    </rPh>
    <phoneticPr fontId="1"/>
  </si>
  <si>
    <t>広島</t>
    <rPh sb="0" eb="2">
      <t>ヒロシマ</t>
    </rPh>
    <phoneticPr fontId="1"/>
  </si>
  <si>
    <t>福　　山</t>
    <rPh sb="0" eb="1">
      <t>フク</t>
    </rPh>
    <rPh sb="3" eb="4">
      <t>ヤマ</t>
    </rPh>
    <phoneticPr fontId="1"/>
  </si>
  <si>
    <t>習志野</t>
    <rPh sb="0" eb="1">
      <t>ナライ</t>
    </rPh>
    <rPh sb="1" eb="2">
      <t>ココロザシ</t>
    </rPh>
    <rPh sb="2" eb="3">
      <t>ノ</t>
    </rPh>
    <phoneticPr fontId="1"/>
  </si>
  <si>
    <t>習志野</t>
    <rPh sb="0" eb="3">
      <t>ナラシノ</t>
    </rPh>
    <phoneticPr fontId="1"/>
  </si>
  <si>
    <t>山口</t>
    <rPh sb="0" eb="2">
      <t>ヤマグチ</t>
    </rPh>
    <phoneticPr fontId="1"/>
  </si>
  <si>
    <t>山　　口</t>
    <rPh sb="0" eb="1">
      <t>ヤマ</t>
    </rPh>
    <rPh sb="3" eb="4">
      <t>クチ</t>
    </rPh>
    <phoneticPr fontId="1"/>
  </si>
  <si>
    <t>市　川</t>
    <rPh sb="0" eb="1">
      <t>シ</t>
    </rPh>
    <phoneticPr fontId="1"/>
  </si>
  <si>
    <t>下　　関</t>
    <rPh sb="0" eb="1">
      <t>シタ</t>
    </rPh>
    <rPh sb="3" eb="4">
      <t>セキ</t>
    </rPh>
    <phoneticPr fontId="1"/>
  </si>
  <si>
    <t>船　橋</t>
    <rPh sb="0" eb="1">
      <t>フネ</t>
    </rPh>
    <phoneticPr fontId="1"/>
  </si>
  <si>
    <t>袖ヶ浦</t>
    <rPh sb="0" eb="1">
      <t>ソデ</t>
    </rPh>
    <rPh sb="2" eb="3">
      <t>ウラ</t>
    </rPh>
    <phoneticPr fontId="1"/>
  </si>
  <si>
    <t>袖ヶ浦</t>
    <phoneticPr fontId="1"/>
  </si>
  <si>
    <t>香　川</t>
    <rPh sb="0" eb="1">
      <t>カオリ</t>
    </rPh>
    <rPh sb="2" eb="3">
      <t>カワ</t>
    </rPh>
    <phoneticPr fontId="1"/>
  </si>
  <si>
    <t>徳　　　島</t>
    <rPh sb="0" eb="1">
      <t>トク</t>
    </rPh>
    <rPh sb="4" eb="5">
      <t>シマ</t>
    </rPh>
    <phoneticPr fontId="1"/>
  </si>
  <si>
    <t>市　原</t>
    <rPh sb="0" eb="1">
      <t>シ</t>
    </rPh>
    <rPh sb="2" eb="3">
      <t>ハラ</t>
    </rPh>
    <phoneticPr fontId="1"/>
  </si>
  <si>
    <t>香川</t>
    <rPh sb="0" eb="1">
      <t>カオリ</t>
    </rPh>
    <rPh sb="1" eb="2">
      <t>カワ</t>
    </rPh>
    <phoneticPr fontId="1"/>
  </si>
  <si>
    <t>香　　川</t>
    <rPh sb="0" eb="1">
      <t>カオリ</t>
    </rPh>
    <rPh sb="3" eb="4">
      <t>カワ</t>
    </rPh>
    <phoneticPr fontId="1"/>
  </si>
  <si>
    <t>高　　松</t>
    <rPh sb="0" eb="1">
      <t>タカ</t>
    </rPh>
    <rPh sb="3" eb="4">
      <t>マツ</t>
    </rPh>
    <phoneticPr fontId="1"/>
  </si>
  <si>
    <t>野　田</t>
    <rPh sb="0" eb="1">
      <t>ノ</t>
    </rPh>
    <rPh sb="2" eb="3">
      <t>タ</t>
    </rPh>
    <phoneticPr fontId="1"/>
  </si>
  <si>
    <t>柏</t>
    <rPh sb="0" eb="1">
      <t>カシワ</t>
    </rPh>
    <phoneticPr fontId="1"/>
  </si>
  <si>
    <t>愛　　　媛</t>
    <rPh sb="0" eb="1">
      <t>アイ</t>
    </rPh>
    <rPh sb="4" eb="5">
      <t>ヒメ</t>
    </rPh>
    <phoneticPr fontId="1"/>
  </si>
  <si>
    <t>松　戸</t>
    <rPh sb="0" eb="1">
      <t>マツ</t>
    </rPh>
    <phoneticPr fontId="1"/>
  </si>
  <si>
    <t>高　　　知</t>
    <rPh sb="0" eb="1">
      <t>タカ</t>
    </rPh>
    <rPh sb="4" eb="5">
      <t>チ</t>
    </rPh>
    <phoneticPr fontId="1"/>
  </si>
  <si>
    <t>東　　京</t>
    <rPh sb="0" eb="1">
      <t>ヒガシ</t>
    </rPh>
    <rPh sb="3" eb="4">
      <t>キョウ</t>
    </rPh>
    <phoneticPr fontId="1"/>
  </si>
  <si>
    <t>東京</t>
    <rPh sb="0" eb="2">
      <t>トウキョウ</t>
    </rPh>
    <phoneticPr fontId="1"/>
  </si>
  <si>
    <t>品　川</t>
    <rPh sb="0" eb="1">
      <t>ヒン</t>
    </rPh>
    <rPh sb="2" eb="3">
      <t>カワ</t>
    </rPh>
    <phoneticPr fontId="1"/>
  </si>
  <si>
    <t>福　　　岡</t>
    <rPh sb="0" eb="1">
      <t>フク</t>
    </rPh>
    <rPh sb="4" eb="5">
      <t>オカ</t>
    </rPh>
    <phoneticPr fontId="1"/>
  </si>
  <si>
    <t>福　岡</t>
    <rPh sb="0" eb="1">
      <t>フク</t>
    </rPh>
    <rPh sb="2" eb="3">
      <t>オカ</t>
    </rPh>
    <phoneticPr fontId="1"/>
  </si>
  <si>
    <t>福　　岡</t>
    <rPh sb="0" eb="1">
      <t>フク</t>
    </rPh>
    <rPh sb="3" eb="4">
      <t>オカ</t>
    </rPh>
    <phoneticPr fontId="1"/>
  </si>
  <si>
    <t>世田谷</t>
    <rPh sb="0" eb="3">
      <t>セタガヤ</t>
    </rPh>
    <phoneticPr fontId="1"/>
  </si>
  <si>
    <t>北 九 州</t>
    <rPh sb="0" eb="1">
      <t>キタ</t>
    </rPh>
    <rPh sb="2" eb="3">
      <t>キュウ</t>
    </rPh>
    <rPh sb="4" eb="5">
      <t>シュウ</t>
    </rPh>
    <phoneticPr fontId="1"/>
  </si>
  <si>
    <t>久 留 米</t>
    <rPh sb="0" eb="1">
      <t>ヒサシ</t>
    </rPh>
    <rPh sb="2" eb="3">
      <t>ドメ</t>
    </rPh>
    <rPh sb="4" eb="5">
      <t>ベイ</t>
    </rPh>
    <phoneticPr fontId="1"/>
  </si>
  <si>
    <t>練　馬</t>
    <rPh sb="0" eb="1">
      <t>ネリ</t>
    </rPh>
    <rPh sb="2" eb="3">
      <t>ウマ</t>
    </rPh>
    <phoneticPr fontId="1"/>
  </si>
  <si>
    <t>筑　　豊</t>
    <rPh sb="0" eb="1">
      <t>チク</t>
    </rPh>
    <rPh sb="3" eb="4">
      <t>トヨ</t>
    </rPh>
    <phoneticPr fontId="1"/>
  </si>
  <si>
    <t>杉　並</t>
    <rPh sb="0" eb="1">
      <t>スギ</t>
    </rPh>
    <rPh sb="2" eb="3">
      <t>ナミ</t>
    </rPh>
    <phoneticPr fontId="1"/>
  </si>
  <si>
    <t>佐　　　賀</t>
    <rPh sb="0" eb="1">
      <t>タスク</t>
    </rPh>
    <rPh sb="4" eb="5">
      <t>ガ</t>
    </rPh>
    <phoneticPr fontId="1"/>
  </si>
  <si>
    <t>板　橋</t>
    <rPh sb="0" eb="1">
      <t>イタ</t>
    </rPh>
    <rPh sb="2" eb="3">
      <t>ハシ</t>
    </rPh>
    <phoneticPr fontId="1"/>
  </si>
  <si>
    <t>長崎</t>
    <rPh sb="0" eb="1">
      <t>チョウ</t>
    </rPh>
    <rPh sb="1" eb="2">
      <t>ザキ</t>
    </rPh>
    <phoneticPr fontId="1"/>
  </si>
  <si>
    <t>長　　崎</t>
    <rPh sb="0" eb="1">
      <t>チョウ</t>
    </rPh>
    <rPh sb="3" eb="4">
      <t>ザキ</t>
    </rPh>
    <phoneticPr fontId="1"/>
  </si>
  <si>
    <t>佐 世 保</t>
    <rPh sb="0" eb="1">
      <t>サ</t>
    </rPh>
    <rPh sb="2" eb="3">
      <t>ヨ</t>
    </rPh>
    <rPh sb="4" eb="5">
      <t>ホ</t>
    </rPh>
    <phoneticPr fontId="1"/>
  </si>
  <si>
    <t>足　立</t>
    <rPh sb="0" eb="1">
      <t>アシ</t>
    </rPh>
    <rPh sb="2" eb="3">
      <t>タテ</t>
    </rPh>
    <phoneticPr fontId="1"/>
  </si>
  <si>
    <t>厳　　原</t>
    <rPh sb="0" eb="1">
      <t>キビ</t>
    </rPh>
    <rPh sb="3" eb="4">
      <t>ハラ</t>
    </rPh>
    <phoneticPr fontId="1"/>
  </si>
  <si>
    <t>江　東</t>
    <rPh sb="0" eb="1">
      <t>エ</t>
    </rPh>
    <rPh sb="2" eb="3">
      <t>ヒガシ</t>
    </rPh>
    <phoneticPr fontId="1"/>
  </si>
  <si>
    <t>熊　　　本</t>
    <rPh sb="0" eb="1">
      <t>クマ</t>
    </rPh>
    <rPh sb="4" eb="5">
      <t>ホン</t>
    </rPh>
    <phoneticPr fontId="1"/>
  </si>
  <si>
    <t>葛　飾</t>
    <rPh sb="0" eb="1">
      <t>クズ</t>
    </rPh>
    <rPh sb="2" eb="3">
      <t>カザリ</t>
    </rPh>
    <phoneticPr fontId="1"/>
  </si>
  <si>
    <t>大　　　分</t>
    <rPh sb="0" eb="1">
      <t>ダイ</t>
    </rPh>
    <rPh sb="4" eb="5">
      <t>ブン</t>
    </rPh>
    <phoneticPr fontId="1"/>
  </si>
  <si>
    <t>宮　　　崎</t>
    <rPh sb="0" eb="1">
      <t>ミヤ</t>
    </rPh>
    <rPh sb="4" eb="5">
      <t>ザキ</t>
    </rPh>
    <phoneticPr fontId="1"/>
  </si>
  <si>
    <t>八 王 子</t>
    <rPh sb="0" eb="1">
      <t>ハチ</t>
    </rPh>
    <rPh sb="2" eb="3">
      <t>オウ</t>
    </rPh>
    <rPh sb="4" eb="5">
      <t>コ</t>
    </rPh>
    <phoneticPr fontId="1"/>
  </si>
  <si>
    <t>鹿児島</t>
    <rPh sb="0" eb="3">
      <t>カゴシマ</t>
    </rPh>
    <phoneticPr fontId="1"/>
  </si>
  <si>
    <t>鹿 児 島</t>
    <rPh sb="0" eb="1">
      <t>シカ</t>
    </rPh>
    <rPh sb="2" eb="3">
      <t>コ</t>
    </rPh>
    <rPh sb="4" eb="5">
      <t>シマ</t>
    </rPh>
    <phoneticPr fontId="1"/>
  </si>
  <si>
    <t>多　　摩</t>
    <rPh sb="0" eb="1">
      <t>タ</t>
    </rPh>
    <rPh sb="3" eb="4">
      <t>マ</t>
    </rPh>
    <phoneticPr fontId="1"/>
  </si>
  <si>
    <t>奄　　美</t>
    <rPh sb="0" eb="1">
      <t>エン</t>
    </rPh>
    <rPh sb="3" eb="4">
      <t>ビ</t>
    </rPh>
    <phoneticPr fontId="1"/>
  </si>
  <si>
    <t>神奈川</t>
    <rPh sb="0" eb="3">
      <t>カナガワ</t>
    </rPh>
    <phoneticPr fontId="1"/>
  </si>
  <si>
    <t>横　浜</t>
    <rPh sb="0" eb="1">
      <t>ヨコ</t>
    </rPh>
    <rPh sb="2" eb="3">
      <t>ハマ</t>
    </rPh>
    <phoneticPr fontId="1"/>
  </si>
  <si>
    <t>川　崎</t>
    <rPh sb="0" eb="1">
      <t>カワ</t>
    </rPh>
    <rPh sb="2" eb="3">
      <t>ザキ</t>
    </rPh>
    <phoneticPr fontId="1"/>
  </si>
  <si>
    <t>沖　縄</t>
    <rPh sb="0" eb="1">
      <t>オキ</t>
    </rPh>
    <rPh sb="2" eb="3">
      <t>ナワ</t>
    </rPh>
    <phoneticPr fontId="1"/>
  </si>
  <si>
    <t>沖　　　縄</t>
    <rPh sb="0" eb="1">
      <t>オキ</t>
    </rPh>
    <rPh sb="4" eb="5">
      <t>ナワ</t>
    </rPh>
    <phoneticPr fontId="1"/>
  </si>
  <si>
    <t>宮　　　古</t>
    <rPh sb="0" eb="1">
      <t>ミヤ</t>
    </rPh>
    <rPh sb="4" eb="5">
      <t>フル</t>
    </rPh>
    <phoneticPr fontId="1"/>
  </si>
  <si>
    <t>湘　　南</t>
    <rPh sb="0" eb="1">
      <t>ショウ</t>
    </rPh>
    <rPh sb="3" eb="4">
      <t>ミナミ</t>
    </rPh>
    <phoneticPr fontId="1"/>
  </si>
  <si>
    <t>八　重　山</t>
    <rPh sb="0" eb="1">
      <t>ハチ</t>
    </rPh>
    <rPh sb="2" eb="3">
      <t>ジュウ</t>
    </rPh>
    <rPh sb="4" eb="5">
      <t>ヤマ</t>
    </rPh>
    <phoneticPr fontId="1"/>
  </si>
  <si>
    <t>相　　模</t>
    <rPh sb="0" eb="1">
      <t>ソウ</t>
    </rPh>
    <rPh sb="3" eb="4">
      <t>ノット</t>
    </rPh>
    <phoneticPr fontId="1"/>
  </si>
  <si>
    <t>山梨</t>
    <rPh sb="0" eb="2">
      <t>ヤマナシ</t>
    </rPh>
    <phoneticPr fontId="1"/>
  </si>
  <si>
    <t>山　　梨</t>
    <rPh sb="0" eb="1">
      <t>ヤマ</t>
    </rPh>
    <rPh sb="3" eb="4">
      <t>ナシ</t>
    </rPh>
    <phoneticPr fontId="1"/>
  </si>
  <si>
    <t>合　　　　　計</t>
    <rPh sb="0" eb="1">
      <t>ゴウ</t>
    </rPh>
    <rPh sb="6" eb="7">
      <t>ケイ</t>
    </rPh>
    <phoneticPr fontId="1"/>
  </si>
  <si>
    <t>富 士 山</t>
    <rPh sb="0" eb="1">
      <t>トミ</t>
    </rPh>
    <rPh sb="2" eb="3">
      <t>シ</t>
    </rPh>
    <rPh sb="4" eb="5">
      <t>サン</t>
    </rPh>
    <phoneticPr fontId="1"/>
  </si>
  <si>
    <t>福岡</t>
    <rPh sb="0" eb="2">
      <t>フクオカ</t>
    </rPh>
    <phoneticPr fontId="1"/>
  </si>
  <si>
    <t>奄美</t>
    <rPh sb="0" eb="2">
      <t>アマミ</t>
    </rPh>
    <phoneticPr fontId="1"/>
  </si>
  <si>
    <t>奄　美</t>
    <rPh sb="0" eb="1">
      <t>エン</t>
    </rPh>
    <rPh sb="2" eb="3">
      <t>ビ</t>
    </rPh>
    <phoneticPr fontId="1"/>
  </si>
  <si>
    <t>（令和　３年　３月末）</t>
    <phoneticPr fontId="1"/>
  </si>
  <si>
    <t>い わ き</t>
    <phoneticPr fontId="1"/>
  </si>
  <si>
    <t>な に わ</t>
    <phoneticPr fontId="1"/>
  </si>
  <si>
    <t>と ち ぎ</t>
    <phoneticPr fontId="1"/>
  </si>
  <si>
    <t>袖ヶ浦</t>
    <phoneticPr fontId="1"/>
  </si>
  <si>
    <t>（令和　２年　３月末）</t>
    <phoneticPr fontId="1"/>
  </si>
  <si>
    <t>長　　岡</t>
    <rPh sb="0" eb="1">
      <t>チョウ</t>
    </rPh>
    <rPh sb="3" eb="4">
      <t>オカ</t>
    </rPh>
    <phoneticPr fontId="1"/>
  </si>
  <si>
    <t>札　　幌</t>
    <rPh sb="0" eb="1">
      <t>サツ</t>
    </rPh>
    <rPh sb="3" eb="4">
      <t>ホロ</t>
    </rPh>
    <phoneticPr fontId="1"/>
  </si>
  <si>
    <t>室　　　蘭</t>
    <rPh sb="0" eb="1">
      <t>シツ</t>
    </rPh>
    <rPh sb="4" eb="5">
      <t>ラン</t>
    </rPh>
    <phoneticPr fontId="1"/>
  </si>
  <si>
    <t>釧　　　路</t>
    <rPh sb="0" eb="1">
      <t>ウデワ</t>
    </rPh>
    <rPh sb="4" eb="5">
      <t>ミチ</t>
    </rPh>
    <phoneticPr fontId="1"/>
  </si>
  <si>
    <t>北　　　見</t>
    <rPh sb="0" eb="1">
      <t>キタ</t>
    </rPh>
    <rPh sb="4" eb="5">
      <t>ミ</t>
    </rPh>
    <phoneticPr fontId="1"/>
  </si>
  <si>
    <t>青　　森</t>
    <rPh sb="0" eb="1">
      <t>アオ</t>
    </rPh>
    <rPh sb="3" eb="4">
      <t>モリ</t>
    </rPh>
    <phoneticPr fontId="1"/>
  </si>
  <si>
    <t>福島</t>
    <rPh sb="0" eb="1">
      <t>フク</t>
    </rPh>
    <rPh sb="1" eb="2">
      <t>シマ</t>
    </rPh>
    <phoneticPr fontId="1"/>
  </si>
  <si>
    <t>三重</t>
    <rPh sb="0" eb="2">
      <t>ミエ</t>
    </rPh>
    <phoneticPr fontId="1"/>
  </si>
  <si>
    <t>な に わ</t>
    <phoneticPr fontId="1"/>
  </si>
  <si>
    <t>奈　　　良</t>
    <rPh sb="0" eb="1">
      <t>ナ</t>
    </rPh>
    <rPh sb="4" eb="5">
      <t>リョウ</t>
    </rPh>
    <phoneticPr fontId="1"/>
  </si>
  <si>
    <t>島　　　根</t>
    <rPh sb="0" eb="1">
      <t>シマ</t>
    </rPh>
    <rPh sb="4" eb="5">
      <t>ネ</t>
    </rPh>
    <phoneticPr fontId="1"/>
  </si>
  <si>
    <t>習 志 野</t>
    <rPh sb="0" eb="1">
      <t>ナライ</t>
    </rPh>
    <rPh sb="2" eb="3">
      <t>ココロザシ</t>
    </rPh>
    <rPh sb="4" eb="5">
      <t>ノ</t>
    </rPh>
    <phoneticPr fontId="1"/>
  </si>
  <si>
    <t>袖 ヶ 浦</t>
    <rPh sb="0" eb="1">
      <t>ソデ</t>
    </rPh>
    <rPh sb="4" eb="5">
      <t>ウラ</t>
    </rPh>
    <phoneticPr fontId="1"/>
  </si>
  <si>
    <t>野田</t>
    <rPh sb="0" eb="1">
      <t>ノ</t>
    </rPh>
    <rPh sb="1" eb="2">
      <t>タ</t>
    </rPh>
    <phoneticPr fontId="1"/>
  </si>
  <si>
    <t>東　京</t>
    <rPh sb="0" eb="1">
      <t>ヒガシ</t>
    </rPh>
    <rPh sb="2" eb="3">
      <t>キョウ</t>
    </rPh>
    <phoneticPr fontId="1"/>
  </si>
  <si>
    <t>香　　　川</t>
    <rPh sb="0" eb="1">
      <t>カオリ</t>
    </rPh>
    <rPh sb="4" eb="5">
      <t>カワ</t>
    </rPh>
    <phoneticPr fontId="1"/>
  </si>
  <si>
    <t>練馬</t>
    <rPh sb="0" eb="2">
      <t>ネリマ</t>
    </rPh>
    <phoneticPr fontId="1"/>
  </si>
  <si>
    <t>足　　立</t>
    <rPh sb="0" eb="1">
      <t>アシ</t>
    </rPh>
    <rPh sb="3" eb="4">
      <t>タテ</t>
    </rPh>
    <phoneticPr fontId="1"/>
  </si>
  <si>
    <t>都道府県別検査対象軽自動車保有車両数</t>
    <phoneticPr fontId="1"/>
  </si>
  <si>
    <t>（令和 8年 3月末）</t>
    <phoneticPr fontId="1"/>
  </si>
  <si>
    <t>令和 6年3月末</t>
    <phoneticPr fontId="1"/>
  </si>
  <si>
    <t>令和 7年3月末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</si>
</sst>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u/>
      <sz val="18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38" fontId="8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distributed" justifyLastLine="1"/>
    </xf>
    <xf numFmtId="176" fontId="5" fillId="0" borderId="0" xfId="0" applyNumberFormat="1" applyFont="1"/>
    <xf numFmtId="176" fontId="2" fillId="0" borderId="0" xfId="0" applyNumberFormat="1" applyFont="1"/>
    <xf numFmtId="0" fontId="4" fillId="0" borderId="0" xfId="0" applyFont="1"/>
    <xf numFmtId="0" fontId="5" fillId="0" borderId="12" xfId="0" applyFont="1" applyBorder="1"/>
    <xf numFmtId="0" fontId="2" fillId="0" borderId="34" xfId="0" applyFont="1" applyBorder="1"/>
    <xf numFmtId="0" fontId="2" fillId="0" borderId="0" xfId="0" applyFont="1" applyAlignment="1">
      <alignment horizontal="distributed"/>
    </xf>
    <xf numFmtId="0" fontId="2" fillId="0" borderId="3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shrinkToFit="1"/>
    </xf>
    <xf numFmtId="3" fontId="7" fillId="0" borderId="36" xfId="0" applyNumberFormat="1" applyFont="1" applyBorder="1" applyAlignment="1">
      <alignment horizontal="right" vertical="center" shrinkToFit="1"/>
    </xf>
    <xf numFmtId="3" fontId="7" fillId="0" borderId="37" xfId="0" applyNumberFormat="1" applyFont="1" applyBorder="1" applyAlignment="1">
      <alignment horizontal="right" vertical="center" shrinkToFit="1"/>
    </xf>
    <xf numFmtId="3" fontId="7" fillId="0" borderId="41" xfId="0" applyNumberFormat="1" applyFont="1" applyBorder="1" applyAlignment="1">
      <alignment horizontal="right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right" vertical="center" shrinkToFit="1"/>
    </xf>
    <xf numFmtId="3" fontId="7" fillId="0" borderId="25" xfId="0" applyNumberFormat="1" applyFont="1" applyBorder="1" applyAlignment="1">
      <alignment horizontal="right" vertical="center" shrinkToFit="1"/>
    </xf>
    <xf numFmtId="3" fontId="7" fillId="0" borderId="48" xfId="0" applyNumberFormat="1" applyFont="1" applyBorder="1" applyAlignment="1">
      <alignment horizontal="right" vertical="center" shrinkToFit="1"/>
    </xf>
    <xf numFmtId="3" fontId="7" fillId="0" borderId="49" xfId="0" applyNumberFormat="1" applyFont="1" applyBorder="1" applyAlignment="1">
      <alignment horizontal="right" vertical="center" shrinkToFit="1"/>
    </xf>
    <xf numFmtId="0" fontId="7" fillId="0" borderId="48" xfId="0" applyFont="1" applyBorder="1" applyAlignment="1">
      <alignment horizontal="center" vertical="center"/>
    </xf>
    <xf numFmtId="3" fontId="7" fillId="0" borderId="52" xfId="0" applyNumberFormat="1" applyFont="1" applyBorder="1" applyAlignment="1">
      <alignment horizontal="right" vertical="center" shrinkToFit="1"/>
    </xf>
    <xf numFmtId="3" fontId="7" fillId="0" borderId="47" xfId="0" applyNumberFormat="1" applyFont="1" applyBorder="1" applyAlignment="1">
      <alignment horizontal="right" vertical="center" shrinkToFit="1"/>
    </xf>
    <xf numFmtId="3" fontId="7" fillId="0" borderId="55" xfId="0" applyNumberFormat="1" applyFont="1" applyBorder="1" applyAlignment="1">
      <alignment horizontal="right" vertical="center" shrinkToFit="1"/>
    </xf>
    <xf numFmtId="3" fontId="7" fillId="0" borderId="43" xfId="0" applyNumberFormat="1" applyFont="1" applyBorder="1" applyAlignment="1">
      <alignment horizontal="right" vertical="center" shrinkToFit="1"/>
    </xf>
    <xf numFmtId="3" fontId="7" fillId="0" borderId="60" xfId="0" applyNumberFormat="1" applyFont="1" applyBorder="1" applyAlignment="1">
      <alignment horizontal="right" vertical="center" shrinkToFit="1"/>
    </xf>
    <xf numFmtId="3" fontId="7" fillId="0" borderId="45" xfId="0" applyNumberFormat="1" applyFont="1" applyBorder="1" applyAlignment="1">
      <alignment horizontal="right" vertical="center" shrinkToFit="1"/>
    </xf>
    <xf numFmtId="3" fontId="7" fillId="0" borderId="44" xfId="0" applyNumberFormat="1" applyFont="1" applyBorder="1" applyAlignment="1">
      <alignment horizontal="right" vertical="center" shrinkToFit="1"/>
    </xf>
    <xf numFmtId="3" fontId="7" fillId="0" borderId="61" xfId="0" applyNumberFormat="1" applyFont="1" applyBorder="1" applyAlignment="1">
      <alignment horizontal="right" vertical="center" shrinkToFit="1"/>
    </xf>
    <xf numFmtId="3" fontId="7" fillId="0" borderId="62" xfId="0" applyNumberFormat="1" applyFont="1" applyBorder="1" applyAlignment="1">
      <alignment horizontal="right" vertical="center" shrinkToFit="1"/>
    </xf>
    <xf numFmtId="3" fontId="7" fillId="0" borderId="5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textRotation="255"/>
    </xf>
    <xf numFmtId="0" fontId="2" fillId="0" borderId="34" xfId="0" applyFont="1" applyBorder="1" applyAlignment="1">
      <alignment vertical="center" textRotation="255"/>
    </xf>
    <xf numFmtId="3" fontId="7" fillId="0" borderId="57" xfId="0" applyNumberFormat="1" applyFont="1" applyBorder="1" applyAlignment="1">
      <alignment horizontal="right" vertical="center" shrinkToFit="1"/>
    </xf>
    <xf numFmtId="3" fontId="7" fillId="0" borderId="59" xfId="0" applyNumberFormat="1" applyFont="1" applyBorder="1" applyAlignment="1">
      <alignment horizontal="right" vertical="center" shrinkToFit="1"/>
    </xf>
    <xf numFmtId="3" fontId="7" fillId="0" borderId="9" xfId="0" applyNumberFormat="1" applyFont="1" applyBorder="1" applyAlignment="1">
      <alignment horizontal="right" vertical="center" shrinkToFit="1"/>
    </xf>
    <xf numFmtId="3" fontId="7" fillId="0" borderId="26" xfId="0" applyNumberFormat="1" applyFont="1" applyBorder="1" applyAlignment="1">
      <alignment horizontal="right" vertical="center" shrinkToFit="1"/>
    </xf>
    <xf numFmtId="3" fontId="7" fillId="0" borderId="66" xfId="0" applyNumberFormat="1" applyFont="1" applyBorder="1" applyAlignment="1">
      <alignment horizontal="right" vertical="center" shrinkToFit="1"/>
    </xf>
    <xf numFmtId="3" fontId="7" fillId="0" borderId="67" xfId="0" applyNumberFormat="1" applyFont="1" applyBorder="1" applyAlignment="1">
      <alignment horizontal="right" vertical="center" shrinkToFit="1"/>
    </xf>
    <xf numFmtId="0" fontId="7" fillId="0" borderId="0" xfId="0" applyFont="1"/>
    <xf numFmtId="3" fontId="7" fillId="0" borderId="11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textRotation="255"/>
    </xf>
    <xf numFmtId="3" fontId="7" fillId="0" borderId="22" xfId="0" applyNumberFormat="1" applyFont="1" applyBorder="1" applyAlignment="1">
      <alignment horizontal="right" vertical="center" shrinkToFit="1"/>
    </xf>
    <xf numFmtId="3" fontId="7" fillId="0" borderId="4" xfId="0" applyNumberFormat="1" applyFont="1" applyBorder="1" applyAlignment="1">
      <alignment horizontal="right" vertical="center" shrinkToFit="1"/>
    </xf>
    <xf numFmtId="3" fontId="7" fillId="0" borderId="70" xfId="0" applyNumberFormat="1" applyFont="1" applyBorder="1" applyAlignment="1">
      <alignment horizontal="right" vertical="center" shrinkToFit="1"/>
    </xf>
    <xf numFmtId="3" fontId="7" fillId="0" borderId="46" xfId="0" applyNumberFormat="1" applyFont="1" applyBorder="1" applyAlignment="1">
      <alignment horizontal="right" vertical="center" shrinkToFit="1"/>
    </xf>
    <xf numFmtId="3" fontId="7" fillId="0" borderId="18" xfId="0" applyNumberFormat="1" applyFont="1" applyBorder="1" applyAlignment="1">
      <alignment horizontal="right" vertical="center" shrinkToFit="1"/>
    </xf>
    <xf numFmtId="3" fontId="7" fillId="0" borderId="3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distributed"/>
    </xf>
    <xf numFmtId="176" fontId="7" fillId="0" borderId="0" xfId="0" applyNumberFormat="1" applyFont="1"/>
    <xf numFmtId="0" fontId="7" fillId="0" borderId="38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176" fontId="7" fillId="0" borderId="38" xfId="0" applyNumberFormat="1" applyFont="1" applyBorder="1"/>
    <xf numFmtId="0" fontId="5" fillId="0" borderId="0" xfId="0" applyFont="1" applyAlignment="1">
      <alignment horizontal="distributed"/>
    </xf>
    <xf numFmtId="0" fontId="2" fillId="0" borderId="0" xfId="0" applyFont="1" applyAlignment="1">
      <alignment horizontal="distributed" justifyLastLine="1"/>
    </xf>
    <xf numFmtId="0" fontId="7" fillId="0" borderId="0" xfId="0" applyFont="1" applyAlignment="1">
      <alignment horizontal="distributed" justifyLastLine="1"/>
    </xf>
    <xf numFmtId="176" fontId="5" fillId="0" borderId="35" xfId="0" applyNumberFormat="1" applyFont="1" applyBorder="1"/>
    <xf numFmtId="0" fontId="3" fillId="0" borderId="0" xfId="0" applyFont="1" applyAlignment="1">
      <alignment horizontal="center" vertical="distributed"/>
    </xf>
    <xf numFmtId="0" fontId="7" fillId="0" borderId="6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6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255"/>
    </xf>
    <xf numFmtId="0" fontId="7" fillId="0" borderId="6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right" vertical="center" shrinkToFit="1"/>
    </xf>
    <xf numFmtId="3" fontId="2" fillId="0" borderId="48" xfId="0" applyNumberFormat="1" applyFont="1" applyFill="1" applyBorder="1" applyAlignment="1">
      <alignment horizontal="right" vertical="center" shrinkToFit="1"/>
    </xf>
    <xf numFmtId="3" fontId="2" fillId="0" borderId="41" xfId="0" applyNumberFormat="1" applyFont="1" applyFill="1" applyBorder="1" applyAlignment="1">
      <alignment horizontal="right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 textRotation="255"/>
    </xf>
    <xf numFmtId="3" fontId="2" fillId="0" borderId="67" xfId="0" applyNumberFormat="1" applyFont="1" applyFill="1" applyBorder="1" applyAlignment="1">
      <alignment horizontal="right" vertical="center" shrinkToFit="1"/>
    </xf>
    <xf numFmtId="0" fontId="2" fillId="0" borderId="18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right" vertical="center" shrinkToFit="1"/>
    </xf>
    <xf numFmtId="3" fontId="2" fillId="0" borderId="45" xfId="0" applyNumberFormat="1" applyFont="1" applyFill="1" applyBorder="1" applyAlignment="1">
      <alignment horizontal="right" vertical="center" shrinkToFit="1"/>
    </xf>
    <xf numFmtId="3" fontId="2" fillId="0" borderId="18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6" fontId="2" fillId="0" borderId="0" xfId="0" applyNumberFormat="1" applyFont="1" applyFill="1"/>
    <xf numFmtId="0" fontId="2" fillId="0" borderId="0" xfId="0" applyFont="1" applyFill="1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 shrinkToFit="1"/>
    </xf>
    <xf numFmtId="3" fontId="2" fillId="0" borderId="13" xfId="0" applyNumberFormat="1" applyFont="1" applyFill="1" applyBorder="1" applyAlignment="1">
      <alignment horizontal="right" vertical="center" shrinkToFit="1"/>
    </xf>
    <xf numFmtId="3" fontId="2" fillId="0" borderId="37" xfId="0" applyNumberFormat="1" applyFont="1" applyFill="1" applyBorder="1" applyAlignment="1">
      <alignment horizontal="right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/>
    </xf>
    <xf numFmtId="3" fontId="2" fillId="0" borderId="49" xfId="0" applyNumberFormat="1" applyFont="1" applyFill="1" applyBorder="1" applyAlignment="1">
      <alignment horizontal="right" vertical="center" shrinkToFit="1"/>
    </xf>
    <xf numFmtId="3" fontId="2" fillId="0" borderId="62" xfId="0" applyNumberFormat="1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right" vertical="center" shrinkToFit="1"/>
    </xf>
    <xf numFmtId="3" fontId="2" fillId="0" borderId="52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textRotation="255"/>
    </xf>
    <xf numFmtId="3" fontId="2" fillId="0" borderId="43" xfId="0" applyNumberFormat="1" applyFont="1" applyFill="1" applyBorder="1" applyAlignment="1">
      <alignment horizontal="right" vertical="center" shrinkToFit="1"/>
    </xf>
    <xf numFmtId="3" fontId="2" fillId="0" borderId="42" xfId="0" applyNumberFormat="1" applyFont="1" applyFill="1" applyBorder="1" applyAlignment="1">
      <alignment horizontal="right" vertical="center" shrinkToFit="1"/>
    </xf>
    <xf numFmtId="3" fontId="2" fillId="0" borderId="57" xfId="0" applyNumberFormat="1" applyFont="1" applyFill="1" applyBorder="1" applyAlignment="1">
      <alignment horizontal="right" vertical="center" shrinkToFit="1"/>
    </xf>
    <xf numFmtId="3" fontId="2" fillId="0" borderId="61" xfId="0" applyNumberFormat="1" applyFont="1" applyFill="1" applyBorder="1" applyAlignment="1">
      <alignment horizontal="right" vertical="center" shrinkToFit="1"/>
    </xf>
    <xf numFmtId="3" fontId="2" fillId="0" borderId="60" xfId="0" applyNumberFormat="1" applyFont="1" applyFill="1" applyBorder="1" applyAlignment="1">
      <alignment horizontal="right" vertical="center" shrinkToFit="1"/>
    </xf>
    <xf numFmtId="0" fontId="2" fillId="0" borderId="3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horizontal="right" vertical="center" shrinkToFit="1"/>
    </xf>
    <xf numFmtId="3" fontId="2" fillId="0" borderId="25" xfId="0" applyNumberFormat="1" applyFont="1" applyFill="1" applyBorder="1" applyAlignment="1">
      <alignment horizontal="right" vertical="center" shrinkToFit="1"/>
    </xf>
    <xf numFmtId="3" fontId="2" fillId="0" borderId="22" xfId="0" applyNumberFormat="1" applyFont="1" applyFill="1" applyBorder="1" applyAlignment="1">
      <alignment horizontal="right" vertical="center" shrinkToFit="1"/>
    </xf>
    <xf numFmtId="3" fontId="2" fillId="0" borderId="58" xfId="0" applyNumberFormat="1" applyFont="1" applyFill="1" applyBorder="1" applyAlignment="1">
      <alignment horizontal="right" vertical="center" shrinkToFit="1"/>
    </xf>
    <xf numFmtId="0" fontId="2" fillId="0" borderId="27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distributed" justifyLastLine="1"/>
    </xf>
    <xf numFmtId="176" fontId="5" fillId="0" borderId="0" xfId="0" applyNumberFormat="1" applyFont="1" applyFill="1"/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horizontal="right" vertical="center" shrinkToFit="1"/>
    </xf>
    <xf numFmtId="3" fontId="2" fillId="0" borderId="72" xfId="0" applyNumberFormat="1" applyFont="1" applyFill="1" applyBorder="1" applyAlignment="1">
      <alignment horizontal="right" vertical="center" shrinkToFit="1"/>
    </xf>
    <xf numFmtId="3" fontId="2" fillId="0" borderId="71" xfId="0" applyNumberFormat="1" applyFont="1" applyFill="1" applyBorder="1" applyAlignment="1">
      <alignment horizontal="right" vertical="center" shrinkToFit="1"/>
    </xf>
    <xf numFmtId="3" fontId="2" fillId="0" borderId="29" xfId="0" applyNumberFormat="1" applyFont="1" applyFill="1" applyBorder="1" applyAlignment="1">
      <alignment horizontal="right" vertical="center" shrinkToFit="1"/>
    </xf>
    <xf numFmtId="3" fontId="2" fillId="0" borderId="73" xfId="0" applyNumberFormat="1" applyFont="1" applyFill="1" applyBorder="1" applyAlignment="1">
      <alignment horizontal="right" vertical="center" shrinkToFit="1"/>
    </xf>
    <xf numFmtId="3" fontId="2" fillId="0" borderId="15" xfId="0" applyNumberFormat="1" applyFont="1" applyFill="1" applyBorder="1" applyAlignment="1">
      <alignment horizontal="right" vertical="center" shrinkToFit="1"/>
    </xf>
  </cellXfs>
  <cellStyles count="3">
    <cellStyle name="桁区切り 2" xfId="2" xr:uid="{D2FDBA05-3022-4898-A91B-D5406B74CBC2}"/>
    <cellStyle name="標準" xfId="0" builtinId="0"/>
    <cellStyle name="標準 2" xfId="1" xr:uid="{E7408176-76BC-4139-8374-214CC77B0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400050</xdr:colOff>
      <xdr:row>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sng" strike="noStrike">
              <a:solidFill>
                <a:srgbClr val="000000"/>
              </a:solidFill>
              <a:latin typeface="ＭＳ 明朝"/>
              <a:ea typeface="ＭＳ 明朝"/>
            </a:rPr>
            <a:t>参考資料５－７</a:t>
          </a:r>
          <a:r>
            <a:rPr lang="ja-JP" altLang="en-US" sz="1800" b="0" i="0" strike="noStrike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5"/>
  <sheetViews>
    <sheetView tabSelected="1" view="pageBreakPreview" zoomScale="130" zoomScaleNormal="160" zoomScaleSheetLayoutView="130" workbookViewId="0">
      <selection sqref="A1:S2"/>
    </sheetView>
  </sheetViews>
  <sheetFormatPr defaultColWidth="9" defaultRowHeight="11" x14ac:dyDescent="0.2"/>
  <cols>
    <col min="1" max="1" width="2.7265625" style="3" customWidth="1"/>
    <col min="2" max="2" width="7" style="4" customWidth="1"/>
    <col min="3" max="3" width="8.6328125" style="5" customWidth="1"/>
    <col min="4" max="4" width="6.36328125" style="5" customWidth="1"/>
    <col min="5" max="7" width="8.6328125" style="5" customWidth="1"/>
    <col min="8" max="9" width="7.6328125" style="5" customWidth="1"/>
    <col min="10" max="10" width="3.7265625" style="3" customWidth="1"/>
    <col min="11" max="11" width="2.7265625" style="3" customWidth="1"/>
    <col min="12" max="12" width="7" style="4" customWidth="1"/>
    <col min="13" max="13" width="8.6328125" style="5" customWidth="1"/>
    <col min="14" max="14" width="6.36328125" style="5" customWidth="1"/>
    <col min="15" max="17" width="8.6328125" style="5" customWidth="1"/>
    <col min="18" max="19" width="7.6328125" style="5" customWidth="1"/>
    <col min="20" max="16384" width="9" style="3"/>
  </cols>
  <sheetData>
    <row r="1" spans="1:19" s="1" customFormat="1" ht="15.25" customHeight="1" x14ac:dyDescent="0.15">
      <c r="A1" s="69" t="s">
        <v>299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1" customFormat="1" ht="15.25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s="1" customFormat="1" ht="15.25" customHeight="1" x14ac:dyDescent="0.15">
      <c r="A3" s="151" t="s">
        <v>300</v>
      </c>
      <c r="B3" s="151"/>
      <c r="C3" s="151"/>
      <c r="D3" s="152"/>
      <c r="E3" s="152"/>
      <c r="F3" s="152"/>
      <c r="G3" s="152"/>
      <c r="H3" s="152"/>
      <c r="I3" s="152"/>
      <c r="J3" s="153"/>
      <c r="K3" s="153"/>
      <c r="L3" s="153"/>
      <c r="M3" s="153"/>
      <c r="N3" s="153"/>
      <c r="O3" s="154"/>
      <c r="P3" s="154"/>
      <c r="Q3" s="154"/>
      <c r="R3" s="155"/>
      <c r="S3" s="154"/>
    </row>
    <row r="4" spans="1:19" s="1" customFormat="1" ht="15.25" customHeight="1" x14ac:dyDescent="0.15">
      <c r="A4" s="156"/>
      <c r="B4" s="157"/>
      <c r="C4" s="158" t="s">
        <v>6</v>
      </c>
      <c r="D4" s="159"/>
      <c r="E4" s="160"/>
      <c r="F4" s="161" t="s">
        <v>7</v>
      </c>
      <c r="G4" s="162" t="s">
        <v>8</v>
      </c>
      <c r="H4" s="158" t="s">
        <v>9</v>
      </c>
      <c r="I4" s="163"/>
      <c r="J4" s="153"/>
      <c r="K4" s="138" t="s">
        <v>0</v>
      </c>
      <c r="L4" s="164" t="s">
        <v>1</v>
      </c>
      <c r="M4" s="165">
        <v>78483</v>
      </c>
      <c r="N4" s="165">
        <v>4</v>
      </c>
      <c r="O4" s="166">
        <f>SUM(M4:N4)</f>
        <v>78487</v>
      </c>
      <c r="P4" s="142">
        <v>211575</v>
      </c>
      <c r="Q4" s="142">
        <v>1193</v>
      </c>
      <c r="R4" s="165">
        <v>1421</v>
      </c>
      <c r="S4" s="167">
        <f>SUM(O4,P4,Q4)</f>
        <v>291255</v>
      </c>
    </row>
    <row r="5" spans="1:19" s="1" customFormat="1" ht="15.25" customHeight="1" x14ac:dyDescent="0.15">
      <c r="A5" s="168"/>
      <c r="B5" s="169"/>
      <c r="C5" s="170" t="s">
        <v>11</v>
      </c>
      <c r="D5" s="170" t="s">
        <v>12</v>
      </c>
      <c r="E5" s="171" t="s">
        <v>13</v>
      </c>
      <c r="F5" s="172"/>
      <c r="G5" s="173"/>
      <c r="H5" s="174" t="s">
        <v>14</v>
      </c>
      <c r="I5" s="171"/>
      <c r="J5" s="153"/>
      <c r="K5" s="144"/>
      <c r="L5" s="139" t="s">
        <v>2</v>
      </c>
      <c r="M5" s="140">
        <v>172622</v>
      </c>
      <c r="N5" s="140">
        <v>33</v>
      </c>
      <c r="O5" s="141">
        <f t="shared" ref="O5:O8" si="0">SUM(M5:N5)</f>
        <v>172655</v>
      </c>
      <c r="P5" s="145">
        <v>519976</v>
      </c>
      <c r="Q5" s="145">
        <v>2674</v>
      </c>
      <c r="R5" s="140">
        <v>4872</v>
      </c>
      <c r="S5" s="175">
        <f t="shared" ref="S5:S8" si="1">SUM(O5,P5,Q5)</f>
        <v>695305</v>
      </c>
    </row>
    <row r="6" spans="1:19" s="1" customFormat="1" ht="15.25" customHeight="1" x14ac:dyDescent="0.15">
      <c r="A6" s="138" t="s">
        <v>17</v>
      </c>
      <c r="B6" s="164" t="s">
        <v>18</v>
      </c>
      <c r="C6" s="165">
        <v>92582</v>
      </c>
      <c r="D6" s="165">
        <v>9</v>
      </c>
      <c r="E6" s="166">
        <f>SUM(C6:D6)</f>
        <v>92591</v>
      </c>
      <c r="F6" s="176">
        <v>420738</v>
      </c>
      <c r="G6" s="176">
        <v>3613</v>
      </c>
      <c r="H6" s="165">
        <v>12673</v>
      </c>
      <c r="I6" s="167">
        <f>SUM(E6,F6,G6)</f>
        <v>516942</v>
      </c>
      <c r="J6" s="153"/>
      <c r="K6" s="144"/>
      <c r="L6" s="177" t="s">
        <v>3</v>
      </c>
      <c r="M6" s="140">
        <v>275494</v>
      </c>
      <c r="N6" s="140">
        <v>51</v>
      </c>
      <c r="O6" s="175">
        <f t="shared" si="0"/>
        <v>275545</v>
      </c>
      <c r="P6" s="178">
        <v>943192</v>
      </c>
      <c r="Q6" s="178">
        <v>4121</v>
      </c>
      <c r="R6" s="140">
        <v>8866</v>
      </c>
      <c r="S6" s="179">
        <f t="shared" si="1"/>
        <v>1222858</v>
      </c>
    </row>
    <row r="7" spans="1:19" s="1" customFormat="1" ht="15.25" customHeight="1" x14ac:dyDescent="0.15">
      <c r="A7" s="144"/>
      <c r="B7" s="139" t="s">
        <v>20</v>
      </c>
      <c r="C7" s="140">
        <v>28556</v>
      </c>
      <c r="D7" s="140">
        <v>1</v>
      </c>
      <c r="E7" s="141">
        <f>SUM(C7:D7)</f>
        <v>28557</v>
      </c>
      <c r="F7" s="143">
        <v>96600</v>
      </c>
      <c r="G7" s="143">
        <v>551</v>
      </c>
      <c r="H7" s="140">
        <v>1145</v>
      </c>
      <c r="I7" s="143">
        <f>SUM(E7,F7,G7)</f>
        <v>125708</v>
      </c>
      <c r="J7" s="153"/>
      <c r="K7" s="144"/>
      <c r="L7" s="180" t="s">
        <v>4</v>
      </c>
      <c r="M7" s="140">
        <v>360483</v>
      </c>
      <c r="N7" s="140">
        <v>82</v>
      </c>
      <c r="O7" s="179">
        <f t="shared" si="0"/>
        <v>360565</v>
      </c>
      <c r="P7" s="145">
        <v>1386704</v>
      </c>
      <c r="Q7" s="145">
        <v>7589</v>
      </c>
      <c r="R7" s="140">
        <v>22829</v>
      </c>
      <c r="S7" s="179">
        <f t="shared" si="1"/>
        <v>1754858</v>
      </c>
    </row>
    <row r="8" spans="1:19" s="1" customFormat="1" ht="15.25" customHeight="1" x14ac:dyDescent="0.15">
      <c r="A8" s="144"/>
      <c r="B8" s="139" t="s">
        <v>22</v>
      </c>
      <c r="C8" s="140">
        <v>42457</v>
      </c>
      <c r="D8" s="181">
        <v>4</v>
      </c>
      <c r="E8" s="141">
        <f t="shared" ref="E8:E12" si="2">SUM(C8:D8)</f>
        <v>42461</v>
      </c>
      <c r="F8" s="143">
        <v>124565</v>
      </c>
      <c r="G8" s="143">
        <v>831</v>
      </c>
      <c r="H8" s="140">
        <v>1898</v>
      </c>
      <c r="I8" s="143">
        <f>SUM(E8,F8,G8)</f>
        <v>167857</v>
      </c>
      <c r="J8" s="153"/>
      <c r="K8" s="144"/>
      <c r="L8" s="139" t="s">
        <v>5</v>
      </c>
      <c r="M8" s="182">
        <v>175205</v>
      </c>
      <c r="N8" s="140">
        <v>26</v>
      </c>
      <c r="O8" s="141">
        <f t="shared" si="0"/>
        <v>175231</v>
      </c>
      <c r="P8" s="145">
        <v>492455</v>
      </c>
      <c r="Q8" s="145">
        <v>3349</v>
      </c>
      <c r="R8" s="140">
        <v>4716</v>
      </c>
      <c r="S8" s="141">
        <f t="shared" si="1"/>
        <v>671035</v>
      </c>
    </row>
    <row r="9" spans="1:19" s="2" customFormat="1" ht="15.25" customHeight="1" x14ac:dyDescent="0.2">
      <c r="A9" s="144"/>
      <c r="B9" s="139" t="s">
        <v>24</v>
      </c>
      <c r="C9" s="140">
        <v>28773</v>
      </c>
      <c r="D9" s="140">
        <v>3</v>
      </c>
      <c r="E9" s="141">
        <f t="shared" si="2"/>
        <v>28776</v>
      </c>
      <c r="F9" s="143">
        <v>94408</v>
      </c>
      <c r="G9" s="143">
        <v>503</v>
      </c>
      <c r="H9" s="140">
        <v>1057</v>
      </c>
      <c r="I9" s="143">
        <f>SUM(E9,F9,G9)</f>
        <v>123687</v>
      </c>
      <c r="J9" s="183"/>
      <c r="K9" s="184"/>
      <c r="L9" s="147" t="s">
        <v>10</v>
      </c>
      <c r="M9" s="185">
        <f>SUM(M4:M8)</f>
        <v>1062287</v>
      </c>
      <c r="N9" s="148">
        <f t="shared" ref="N9:S9" si="3">SUM(N4:N8)</f>
        <v>196</v>
      </c>
      <c r="O9" s="186">
        <f t="shared" si="3"/>
        <v>1062483</v>
      </c>
      <c r="P9" s="187">
        <f t="shared" si="3"/>
        <v>3553902</v>
      </c>
      <c r="Q9" s="188">
        <f t="shared" si="3"/>
        <v>18926</v>
      </c>
      <c r="R9" s="189">
        <f t="shared" si="3"/>
        <v>42704</v>
      </c>
      <c r="S9" s="149">
        <f t="shared" si="3"/>
        <v>4635311</v>
      </c>
    </row>
    <row r="10" spans="1:19" s="2" customFormat="1" ht="15.25" customHeight="1" x14ac:dyDescent="0.2">
      <c r="A10" s="144"/>
      <c r="B10" s="139" t="s">
        <v>26</v>
      </c>
      <c r="C10" s="140">
        <v>21824</v>
      </c>
      <c r="D10" s="140">
        <v>2</v>
      </c>
      <c r="E10" s="141">
        <f t="shared" si="2"/>
        <v>21826</v>
      </c>
      <c r="F10" s="143">
        <v>68602</v>
      </c>
      <c r="G10" s="143">
        <v>355</v>
      </c>
      <c r="H10" s="140">
        <v>842</v>
      </c>
      <c r="I10" s="143">
        <f t="shared" ref="I10:I12" si="4">SUM(E10,F10,G10)</f>
        <v>90783</v>
      </c>
      <c r="J10" s="183"/>
      <c r="K10" s="190" t="s">
        <v>15</v>
      </c>
      <c r="L10" s="139" t="s">
        <v>16</v>
      </c>
      <c r="M10" s="140">
        <v>115990</v>
      </c>
      <c r="N10" s="140">
        <v>14</v>
      </c>
      <c r="O10" s="166">
        <f t="shared" ref="O10:O15" si="5">SUM(M10:N10)</f>
        <v>116004</v>
      </c>
      <c r="P10" s="142">
        <v>361190</v>
      </c>
      <c r="Q10" s="142">
        <v>2341</v>
      </c>
      <c r="R10" s="140">
        <v>4132</v>
      </c>
      <c r="S10" s="167">
        <f t="shared" ref="S10:S36" si="6">SUM(O10,P10,Q10)</f>
        <v>479535</v>
      </c>
    </row>
    <row r="11" spans="1:19" s="2" customFormat="1" ht="15.25" customHeight="1" x14ac:dyDescent="0.2">
      <c r="A11" s="144"/>
      <c r="B11" s="139" t="s">
        <v>28</v>
      </c>
      <c r="C11" s="140">
        <v>26960</v>
      </c>
      <c r="D11" s="140">
        <v>3</v>
      </c>
      <c r="E11" s="141">
        <f t="shared" si="2"/>
        <v>26963</v>
      </c>
      <c r="F11" s="143">
        <v>80313</v>
      </c>
      <c r="G11" s="143">
        <v>392</v>
      </c>
      <c r="H11" s="140">
        <v>1041</v>
      </c>
      <c r="I11" s="143">
        <f t="shared" si="4"/>
        <v>107668</v>
      </c>
      <c r="J11" s="183"/>
      <c r="K11" s="144"/>
      <c r="L11" s="177" t="s">
        <v>19</v>
      </c>
      <c r="M11" s="140">
        <v>146087</v>
      </c>
      <c r="N11" s="140">
        <v>26</v>
      </c>
      <c r="O11" s="179">
        <f t="shared" si="5"/>
        <v>146113</v>
      </c>
      <c r="P11" s="145">
        <v>376085</v>
      </c>
      <c r="Q11" s="145">
        <v>3691</v>
      </c>
      <c r="R11" s="140">
        <v>7702</v>
      </c>
      <c r="S11" s="175">
        <f t="shared" si="6"/>
        <v>525889</v>
      </c>
    </row>
    <row r="12" spans="1:19" s="2" customFormat="1" ht="15.25" customHeight="1" x14ac:dyDescent="0.2">
      <c r="A12" s="144"/>
      <c r="B12" s="139" t="s">
        <v>29</v>
      </c>
      <c r="C12" s="140">
        <v>25121</v>
      </c>
      <c r="D12" s="140">
        <v>2</v>
      </c>
      <c r="E12" s="141">
        <f t="shared" si="2"/>
        <v>25123</v>
      </c>
      <c r="F12" s="143">
        <v>63017</v>
      </c>
      <c r="G12" s="143">
        <v>393</v>
      </c>
      <c r="H12" s="140">
        <v>739</v>
      </c>
      <c r="I12" s="143">
        <f t="shared" si="4"/>
        <v>88533</v>
      </c>
      <c r="J12" s="183"/>
      <c r="K12" s="144"/>
      <c r="L12" s="180" t="s">
        <v>21</v>
      </c>
      <c r="M12" s="140">
        <v>337015</v>
      </c>
      <c r="N12" s="140">
        <v>63</v>
      </c>
      <c r="O12" s="141">
        <f t="shared" si="5"/>
        <v>337078</v>
      </c>
      <c r="P12" s="145">
        <v>876547</v>
      </c>
      <c r="Q12" s="145">
        <v>10559</v>
      </c>
      <c r="R12" s="140">
        <v>32099</v>
      </c>
      <c r="S12" s="179">
        <f t="shared" si="6"/>
        <v>1224184</v>
      </c>
    </row>
    <row r="13" spans="1:19" s="2" customFormat="1" ht="15.25" customHeight="1" x14ac:dyDescent="0.2">
      <c r="A13" s="146"/>
      <c r="B13" s="147" t="s">
        <v>10</v>
      </c>
      <c r="C13" s="148">
        <f>SUM(C6:C12)</f>
        <v>266273</v>
      </c>
      <c r="D13" s="148">
        <f>SUM(D6:D12)</f>
        <v>24</v>
      </c>
      <c r="E13" s="186">
        <f>SUM(E6:E12)</f>
        <v>266297</v>
      </c>
      <c r="F13" s="187">
        <f t="shared" ref="F13:I13" si="7">SUM(F6:F12)</f>
        <v>948243</v>
      </c>
      <c r="G13" s="187">
        <f t="shared" si="7"/>
        <v>6638</v>
      </c>
      <c r="H13" s="185">
        <f t="shared" si="7"/>
        <v>19395</v>
      </c>
      <c r="I13" s="186">
        <f t="shared" si="7"/>
        <v>1221178</v>
      </c>
      <c r="J13" s="191"/>
      <c r="K13" s="144"/>
      <c r="L13" s="139" t="s">
        <v>23</v>
      </c>
      <c r="M13" s="140">
        <v>87113</v>
      </c>
      <c r="N13" s="140">
        <v>20</v>
      </c>
      <c r="O13" s="175">
        <f t="shared" si="5"/>
        <v>87133</v>
      </c>
      <c r="P13" s="145">
        <v>273074</v>
      </c>
      <c r="Q13" s="145">
        <v>2154</v>
      </c>
      <c r="R13" s="140">
        <v>3543</v>
      </c>
      <c r="S13" s="179">
        <f t="shared" si="6"/>
        <v>362361</v>
      </c>
    </row>
    <row r="14" spans="1:19" s="2" customFormat="1" ht="15.25" customHeight="1" x14ac:dyDescent="0.2">
      <c r="A14" s="138" t="s">
        <v>33</v>
      </c>
      <c r="B14" s="180" t="s">
        <v>34</v>
      </c>
      <c r="C14" s="165">
        <v>133579</v>
      </c>
      <c r="D14" s="165">
        <v>3</v>
      </c>
      <c r="E14" s="166">
        <v>133582</v>
      </c>
      <c r="F14" s="142">
        <v>322888</v>
      </c>
      <c r="G14" s="142">
        <v>2315</v>
      </c>
      <c r="H14" s="165">
        <v>2540</v>
      </c>
      <c r="I14" s="167">
        <f>SUM(E14,F14,G14)</f>
        <v>458785</v>
      </c>
      <c r="J14" s="183"/>
      <c r="K14" s="144"/>
      <c r="L14" s="139" t="s">
        <v>25</v>
      </c>
      <c r="M14" s="140">
        <v>116022</v>
      </c>
      <c r="N14" s="140">
        <v>18</v>
      </c>
      <c r="O14" s="179">
        <f t="shared" si="5"/>
        <v>116040</v>
      </c>
      <c r="P14" s="145">
        <v>276844</v>
      </c>
      <c r="Q14" s="145">
        <v>2489</v>
      </c>
      <c r="R14" s="140">
        <v>2254</v>
      </c>
      <c r="S14" s="179">
        <f t="shared" si="6"/>
        <v>395373</v>
      </c>
    </row>
    <row r="15" spans="1:19" s="2" customFormat="1" ht="15.25" customHeight="1" x14ac:dyDescent="0.2">
      <c r="A15" s="144"/>
      <c r="B15" s="177" t="s">
        <v>36</v>
      </c>
      <c r="C15" s="140">
        <v>139780</v>
      </c>
      <c r="D15" s="140">
        <v>9</v>
      </c>
      <c r="E15" s="141">
        <f>SUM(C15:D15)</f>
        <v>139789</v>
      </c>
      <c r="F15" s="145">
        <v>318280</v>
      </c>
      <c r="G15" s="145">
        <v>1887</v>
      </c>
      <c r="H15" s="140">
        <v>2791</v>
      </c>
      <c r="I15" s="143">
        <f>SUM(E15,F15,G15)</f>
        <v>459956</v>
      </c>
      <c r="J15" s="183"/>
      <c r="K15" s="144"/>
      <c r="L15" s="139" t="s">
        <v>27</v>
      </c>
      <c r="M15" s="140">
        <v>295076</v>
      </c>
      <c r="N15" s="140">
        <v>74</v>
      </c>
      <c r="O15" s="141">
        <f t="shared" si="5"/>
        <v>295150</v>
      </c>
      <c r="P15" s="145">
        <v>820582</v>
      </c>
      <c r="Q15" s="145">
        <v>6610</v>
      </c>
      <c r="R15" s="140">
        <v>14996</v>
      </c>
      <c r="S15" s="179">
        <f t="shared" si="6"/>
        <v>1122342</v>
      </c>
    </row>
    <row r="16" spans="1:19" s="2" customFormat="1" ht="15.25" customHeight="1" x14ac:dyDescent="0.2">
      <c r="A16" s="144"/>
      <c r="B16" s="180" t="s">
        <v>33</v>
      </c>
      <c r="C16" s="192">
        <v>154328</v>
      </c>
      <c r="D16" s="193">
        <v>11</v>
      </c>
      <c r="E16" s="141">
        <f t="shared" ref="E16:E19" si="8">SUM(C16:D16)</f>
        <v>154339</v>
      </c>
      <c r="F16" s="178">
        <v>486718</v>
      </c>
      <c r="G16" s="178">
        <v>3497</v>
      </c>
      <c r="H16" s="194">
        <v>6232</v>
      </c>
      <c r="I16" s="143">
        <f>SUM(E16,F16,G16)</f>
        <v>644554</v>
      </c>
      <c r="J16" s="183"/>
      <c r="K16" s="146"/>
      <c r="L16" s="147" t="s">
        <v>10</v>
      </c>
      <c r="M16" s="148">
        <f>SUM(M10:M15)</f>
        <v>1097303</v>
      </c>
      <c r="N16" s="148">
        <f t="shared" ref="N16:R16" si="9">SUM(N10:N15)</f>
        <v>215</v>
      </c>
      <c r="O16" s="149">
        <f t="shared" si="9"/>
        <v>1097518</v>
      </c>
      <c r="P16" s="188">
        <f t="shared" si="9"/>
        <v>2984322</v>
      </c>
      <c r="Q16" s="188">
        <f t="shared" si="9"/>
        <v>27844</v>
      </c>
      <c r="R16" s="185">
        <f t="shared" si="9"/>
        <v>64726</v>
      </c>
      <c r="S16" s="149">
        <f t="shared" si="6"/>
        <v>4109684</v>
      </c>
    </row>
    <row r="17" spans="1:19" s="2" customFormat="1" ht="15.25" customHeight="1" x14ac:dyDescent="0.2">
      <c r="A17" s="144"/>
      <c r="B17" s="139" t="s">
        <v>39</v>
      </c>
      <c r="C17" s="140">
        <v>117032</v>
      </c>
      <c r="D17" s="140">
        <v>6</v>
      </c>
      <c r="E17" s="141">
        <f t="shared" si="8"/>
        <v>117038</v>
      </c>
      <c r="F17" s="145">
        <v>248997</v>
      </c>
      <c r="G17" s="145">
        <v>1931</v>
      </c>
      <c r="H17" s="140">
        <v>2004</v>
      </c>
      <c r="I17" s="143">
        <f>SUM(E17,F17,G17)</f>
        <v>367966</v>
      </c>
      <c r="J17" s="183"/>
      <c r="K17" s="138" t="s">
        <v>30</v>
      </c>
      <c r="L17" s="180" t="s">
        <v>31</v>
      </c>
      <c r="M17" s="140">
        <v>73407</v>
      </c>
      <c r="N17" s="140">
        <v>4</v>
      </c>
      <c r="O17" s="166">
        <f t="shared" ref="O17:O21" si="10">SUM(M17:N17)</f>
        <v>73411</v>
      </c>
      <c r="P17" s="142">
        <v>166624</v>
      </c>
      <c r="Q17" s="142">
        <v>941</v>
      </c>
      <c r="R17" s="140">
        <v>1222</v>
      </c>
      <c r="S17" s="166">
        <f t="shared" si="6"/>
        <v>240976</v>
      </c>
    </row>
    <row r="18" spans="1:19" s="2" customFormat="1" ht="15.25" customHeight="1" x14ac:dyDescent="0.2">
      <c r="A18" s="144"/>
      <c r="B18" s="139" t="s">
        <v>40</v>
      </c>
      <c r="C18" s="140">
        <v>121911</v>
      </c>
      <c r="D18" s="140">
        <v>9</v>
      </c>
      <c r="E18" s="141">
        <f t="shared" si="8"/>
        <v>121920</v>
      </c>
      <c r="F18" s="145">
        <v>286903</v>
      </c>
      <c r="G18" s="145">
        <v>2260</v>
      </c>
      <c r="H18" s="140">
        <v>2050</v>
      </c>
      <c r="I18" s="143">
        <f t="shared" ref="I18:I19" si="11">SUM(E18,F18,G18)</f>
        <v>411083</v>
      </c>
      <c r="J18" s="183"/>
      <c r="K18" s="144"/>
      <c r="L18" s="139" t="s">
        <v>32</v>
      </c>
      <c r="M18" s="140">
        <v>87258</v>
      </c>
      <c r="N18" s="140">
        <v>4</v>
      </c>
      <c r="O18" s="179">
        <f t="shared" si="10"/>
        <v>87262</v>
      </c>
      <c r="P18" s="145">
        <v>201722</v>
      </c>
      <c r="Q18" s="145">
        <v>1576</v>
      </c>
      <c r="R18" s="140">
        <v>1574</v>
      </c>
      <c r="S18" s="179">
        <f t="shared" si="6"/>
        <v>290560</v>
      </c>
    </row>
    <row r="19" spans="1:19" s="2" customFormat="1" ht="15.25" customHeight="1" x14ac:dyDescent="0.2">
      <c r="A19" s="144"/>
      <c r="B19" s="139" t="s">
        <v>43</v>
      </c>
      <c r="C19" s="140">
        <v>194870</v>
      </c>
      <c r="D19" s="140">
        <v>8</v>
      </c>
      <c r="E19" s="141">
        <f t="shared" si="8"/>
        <v>194878</v>
      </c>
      <c r="F19" s="145">
        <v>469195</v>
      </c>
      <c r="G19" s="145">
        <v>3294</v>
      </c>
      <c r="H19" s="140">
        <v>4022</v>
      </c>
      <c r="I19" s="143">
        <f t="shared" si="11"/>
        <v>667367</v>
      </c>
      <c r="J19" s="183"/>
      <c r="K19" s="144"/>
      <c r="L19" s="177" t="s">
        <v>35</v>
      </c>
      <c r="M19" s="140">
        <v>193553</v>
      </c>
      <c r="N19" s="140">
        <v>44</v>
      </c>
      <c r="O19" s="179">
        <f t="shared" si="10"/>
        <v>193597</v>
      </c>
      <c r="P19" s="145">
        <v>535195</v>
      </c>
      <c r="Q19" s="145">
        <v>3234</v>
      </c>
      <c r="R19" s="140">
        <v>5266</v>
      </c>
      <c r="S19" s="179">
        <f t="shared" si="6"/>
        <v>732026</v>
      </c>
    </row>
    <row r="20" spans="1:19" s="2" customFormat="1" ht="15.25" customHeight="1" x14ac:dyDescent="0.2">
      <c r="A20" s="184"/>
      <c r="B20" s="147" t="s">
        <v>10</v>
      </c>
      <c r="C20" s="148">
        <f>SUM(C14:C19)</f>
        <v>861500</v>
      </c>
      <c r="D20" s="148">
        <f>SUM(D14:D19)</f>
        <v>46</v>
      </c>
      <c r="E20" s="149">
        <f>SUM(E14:E19)</f>
        <v>861546</v>
      </c>
      <c r="F20" s="150">
        <f t="shared" ref="F20:I20" si="12">SUM(F14:F19)</f>
        <v>2132981</v>
      </c>
      <c r="G20" s="150">
        <f t="shared" si="12"/>
        <v>15184</v>
      </c>
      <c r="H20" s="148">
        <f t="shared" si="12"/>
        <v>19639</v>
      </c>
      <c r="I20" s="186">
        <f t="shared" si="12"/>
        <v>3009711</v>
      </c>
      <c r="J20" s="191"/>
      <c r="K20" s="144"/>
      <c r="L20" s="180" t="s">
        <v>37</v>
      </c>
      <c r="M20" s="140">
        <v>200803</v>
      </c>
      <c r="N20" s="140">
        <v>36</v>
      </c>
      <c r="O20" s="179">
        <f t="shared" si="10"/>
        <v>200839</v>
      </c>
      <c r="P20" s="145">
        <v>636782</v>
      </c>
      <c r="Q20" s="145">
        <v>3558</v>
      </c>
      <c r="R20" s="140">
        <v>8043</v>
      </c>
      <c r="S20" s="179">
        <f t="shared" si="6"/>
        <v>841179</v>
      </c>
    </row>
    <row r="21" spans="1:19" s="2" customFormat="1" ht="15.25" customHeight="1" x14ac:dyDescent="0.2">
      <c r="A21" s="190" t="s">
        <v>45</v>
      </c>
      <c r="B21" s="180" t="s">
        <v>46</v>
      </c>
      <c r="C21" s="165">
        <v>270831</v>
      </c>
      <c r="D21" s="165">
        <v>20</v>
      </c>
      <c r="E21" s="166">
        <f>SUM(C21:D21)</f>
        <v>270851</v>
      </c>
      <c r="F21" s="142">
        <v>710191</v>
      </c>
      <c r="G21" s="142">
        <v>3417</v>
      </c>
      <c r="H21" s="165">
        <v>7379</v>
      </c>
      <c r="I21" s="167">
        <f>SUM(E21,F21,G21)</f>
        <v>984459</v>
      </c>
      <c r="J21" s="183"/>
      <c r="K21" s="144"/>
      <c r="L21" s="139" t="s">
        <v>38</v>
      </c>
      <c r="M21" s="140">
        <v>125634</v>
      </c>
      <c r="N21" s="140">
        <v>11</v>
      </c>
      <c r="O21" s="141">
        <f t="shared" si="10"/>
        <v>125645</v>
      </c>
      <c r="P21" s="145">
        <v>365515</v>
      </c>
      <c r="Q21" s="145">
        <v>1979</v>
      </c>
      <c r="R21" s="140">
        <v>2825</v>
      </c>
      <c r="S21" s="179">
        <f t="shared" si="6"/>
        <v>493139</v>
      </c>
    </row>
    <row r="22" spans="1:19" s="2" customFormat="1" ht="15.25" customHeight="1" x14ac:dyDescent="0.2">
      <c r="A22" s="144"/>
      <c r="B22" s="139" t="s">
        <v>48</v>
      </c>
      <c r="C22" s="140">
        <v>162782</v>
      </c>
      <c r="D22" s="140">
        <v>26</v>
      </c>
      <c r="E22" s="141">
        <f t="shared" ref="E22:E33" si="13">SUM(C22:D22)</f>
        <v>162808</v>
      </c>
      <c r="F22" s="145">
        <v>480945</v>
      </c>
      <c r="G22" s="145">
        <v>2419</v>
      </c>
      <c r="H22" s="140">
        <v>4551</v>
      </c>
      <c r="I22" s="143">
        <f t="shared" ref="I22:I33" si="14">SUM(E22,F22,G22)</f>
        <v>646172</v>
      </c>
      <c r="J22" s="183"/>
      <c r="K22" s="146"/>
      <c r="L22" s="147" t="s">
        <v>10</v>
      </c>
      <c r="M22" s="148">
        <f>SUM(M17:M21)</f>
        <v>680655</v>
      </c>
      <c r="N22" s="148">
        <f t="shared" ref="N22:R22" si="15">SUM(N17:N21)</f>
        <v>99</v>
      </c>
      <c r="O22" s="186">
        <f t="shared" si="15"/>
        <v>680754</v>
      </c>
      <c r="P22" s="188">
        <f t="shared" si="15"/>
        <v>1905838</v>
      </c>
      <c r="Q22" s="195">
        <f t="shared" si="15"/>
        <v>11288</v>
      </c>
      <c r="R22" s="185">
        <f t="shared" si="15"/>
        <v>18930</v>
      </c>
      <c r="S22" s="149">
        <f t="shared" si="6"/>
        <v>2597880</v>
      </c>
    </row>
    <row r="23" spans="1:19" s="2" customFormat="1" ht="15.25" customHeight="1" x14ac:dyDescent="0.2">
      <c r="A23" s="144"/>
      <c r="B23" s="139" t="s">
        <v>49</v>
      </c>
      <c r="C23" s="140">
        <v>188600</v>
      </c>
      <c r="D23" s="140">
        <v>25</v>
      </c>
      <c r="E23" s="141">
        <f t="shared" si="13"/>
        <v>188625</v>
      </c>
      <c r="F23" s="145">
        <v>535927</v>
      </c>
      <c r="G23" s="145">
        <v>3115</v>
      </c>
      <c r="H23" s="140">
        <v>5262</v>
      </c>
      <c r="I23" s="143">
        <f t="shared" si="14"/>
        <v>727667</v>
      </c>
      <c r="J23" s="183"/>
      <c r="K23" s="138" t="s">
        <v>41</v>
      </c>
      <c r="L23" s="196" t="s">
        <v>42</v>
      </c>
      <c r="M23" s="194">
        <v>88227</v>
      </c>
      <c r="N23" s="194">
        <v>12</v>
      </c>
      <c r="O23" s="166">
        <f t="shared" ref="O23:O26" si="16">SUM(M23:N23)</f>
        <v>88239</v>
      </c>
      <c r="P23" s="142">
        <v>209591</v>
      </c>
      <c r="Q23" s="142">
        <v>1122</v>
      </c>
      <c r="R23" s="194">
        <v>1772</v>
      </c>
      <c r="S23" s="167">
        <f t="shared" si="6"/>
        <v>298952</v>
      </c>
    </row>
    <row r="24" spans="1:19" s="2" customFormat="1" ht="15.25" customHeight="1" x14ac:dyDescent="0.2">
      <c r="A24" s="144"/>
      <c r="B24" s="139" t="s">
        <v>52</v>
      </c>
      <c r="C24" s="140">
        <v>323475</v>
      </c>
      <c r="D24" s="140">
        <v>65</v>
      </c>
      <c r="E24" s="141">
        <f t="shared" si="13"/>
        <v>323540</v>
      </c>
      <c r="F24" s="145">
        <v>1127756</v>
      </c>
      <c r="G24" s="145">
        <v>7378</v>
      </c>
      <c r="H24" s="140">
        <v>27898</v>
      </c>
      <c r="I24" s="143">
        <f t="shared" si="14"/>
        <v>1458674</v>
      </c>
      <c r="J24" s="183"/>
      <c r="K24" s="144"/>
      <c r="L24" s="180" t="s">
        <v>41</v>
      </c>
      <c r="M24" s="140">
        <v>99550</v>
      </c>
      <c r="N24" s="140">
        <v>29</v>
      </c>
      <c r="O24" s="179">
        <f t="shared" si="16"/>
        <v>99579</v>
      </c>
      <c r="P24" s="145">
        <v>280908</v>
      </c>
      <c r="Q24" s="145">
        <v>1790</v>
      </c>
      <c r="R24" s="140">
        <v>2863</v>
      </c>
      <c r="S24" s="141">
        <f t="shared" si="6"/>
        <v>382277</v>
      </c>
    </row>
    <row r="25" spans="1:19" s="2" customFormat="1" ht="15.25" customHeight="1" x14ac:dyDescent="0.2">
      <c r="A25" s="144"/>
      <c r="B25" s="177" t="s">
        <v>54</v>
      </c>
      <c r="C25" s="140">
        <v>323295</v>
      </c>
      <c r="D25" s="140">
        <v>31</v>
      </c>
      <c r="E25" s="141">
        <f t="shared" si="13"/>
        <v>323326</v>
      </c>
      <c r="F25" s="145">
        <v>932060</v>
      </c>
      <c r="G25" s="145">
        <v>5850</v>
      </c>
      <c r="H25" s="140">
        <v>20966</v>
      </c>
      <c r="I25" s="143">
        <f t="shared" si="14"/>
        <v>1261236</v>
      </c>
      <c r="J25" s="183"/>
      <c r="K25" s="144"/>
      <c r="L25" s="139" t="s">
        <v>44</v>
      </c>
      <c r="M25" s="140">
        <v>148211</v>
      </c>
      <c r="N25" s="140">
        <v>30</v>
      </c>
      <c r="O25" s="179">
        <f t="shared" si="16"/>
        <v>148241</v>
      </c>
      <c r="P25" s="145">
        <v>367801</v>
      </c>
      <c r="Q25" s="145">
        <v>2672</v>
      </c>
      <c r="R25" s="140">
        <v>3572</v>
      </c>
      <c r="S25" s="175">
        <f t="shared" si="6"/>
        <v>518714</v>
      </c>
    </row>
    <row r="26" spans="1:19" s="2" customFormat="1" ht="15.25" customHeight="1" x14ac:dyDescent="0.2">
      <c r="A26" s="144"/>
      <c r="B26" s="180" t="s">
        <v>56</v>
      </c>
      <c r="C26" s="140">
        <v>296583</v>
      </c>
      <c r="D26" s="140">
        <v>77</v>
      </c>
      <c r="E26" s="141">
        <f t="shared" si="13"/>
        <v>296660</v>
      </c>
      <c r="F26" s="145">
        <v>581078</v>
      </c>
      <c r="G26" s="145">
        <v>9334</v>
      </c>
      <c r="H26" s="140">
        <v>45487</v>
      </c>
      <c r="I26" s="143">
        <f t="shared" si="14"/>
        <v>887072</v>
      </c>
      <c r="J26" s="183"/>
      <c r="K26" s="144"/>
      <c r="L26" s="139" t="s">
        <v>47</v>
      </c>
      <c r="M26" s="140">
        <v>95685</v>
      </c>
      <c r="N26" s="140">
        <v>20</v>
      </c>
      <c r="O26" s="141">
        <f t="shared" si="16"/>
        <v>95705</v>
      </c>
      <c r="P26" s="145">
        <v>202318</v>
      </c>
      <c r="Q26" s="145">
        <v>1215</v>
      </c>
      <c r="R26" s="140">
        <v>1710</v>
      </c>
      <c r="S26" s="179">
        <f t="shared" si="6"/>
        <v>299238</v>
      </c>
    </row>
    <row r="27" spans="1:19" s="2" customFormat="1" ht="15.25" customHeight="1" x14ac:dyDescent="0.2">
      <c r="A27" s="144"/>
      <c r="B27" s="139" t="s">
        <v>58</v>
      </c>
      <c r="C27" s="140">
        <v>284971</v>
      </c>
      <c r="D27" s="140">
        <v>59</v>
      </c>
      <c r="E27" s="141">
        <f t="shared" si="13"/>
        <v>285030</v>
      </c>
      <c r="F27" s="145">
        <v>778256</v>
      </c>
      <c r="G27" s="145">
        <v>7904</v>
      </c>
      <c r="H27" s="140">
        <v>31487</v>
      </c>
      <c r="I27" s="143">
        <f t="shared" si="14"/>
        <v>1071190</v>
      </c>
      <c r="J27" s="183"/>
      <c r="K27" s="146"/>
      <c r="L27" s="147" t="s">
        <v>10</v>
      </c>
      <c r="M27" s="148">
        <f>SUM(M23:M26)</f>
        <v>431673</v>
      </c>
      <c r="N27" s="148">
        <f t="shared" ref="N27:R27" si="17">SUM(N23:N26)</f>
        <v>91</v>
      </c>
      <c r="O27" s="186">
        <f t="shared" si="17"/>
        <v>431764</v>
      </c>
      <c r="P27" s="188">
        <f t="shared" si="17"/>
        <v>1060618</v>
      </c>
      <c r="Q27" s="188">
        <f t="shared" si="17"/>
        <v>6799</v>
      </c>
      <c r="R27" s="148">
        <f t="shared" si="17"/>
        <v>9917</v>
      </c>
      <c r="S27" s="149">
        <f t="shared" si="6"/>
        <v>1499181</v>
      </c>
    </row>
    <row r="28" spans="1:19" s="2" customFormat="1" ht="15.25" customHeight="1" x14ac:dyDescent="0.2">
      <c r="A28" s="144"/>
      <c r="B28" s="139" t="s">
        <v>60</v>
      </c>
      <c r="C28" s="140">
        <v>110021</v>
      </c>
      <c r="D28" s="140">
        <v>28</v>
      </c>
      <c r="E28" s="141">
        <f t="shared" si="13"/>
        <v>110049</v>
      </c>
      <c r="F28" s="145">
        <v>234457</v>
      </c>
      <c r="G28" s="145">
        <v>1706</v>
      </c>
      <c r="H28" s="140">
        <v>2232</v>
      </c>
      <c r="I28" s="143">
        <f t="shared" si="14"/>
        <v>346212</v>
      </c>
      <c r="J28" s="183"/>
      <c r="K28" s="138" t="s">
        <v>50</v>
      </c>
      <c r="L28" s="139" t="s">
        <v>51</v>
      </c>
      <c r="M28" s="140">
        <v>322594</v>
      </c>
      <c r="N28" s="140">
        <v>23</v>
      </c>
      <c r="O28" s="166">
        <f t="shared" ref="O28:O34" si="18">SUM(M28:N28)</f>
        <v>322617</v>
      </c>
      <c r="P28" s="142">
        <v>1058360</v>
      </c>
      <c r="Q28" s="142">
        <v>5738</v>
      </c>
      <c r="R28" s="140">
        <v>16045</v>
      </c>
      <c r="S28" s="166">
        <f t="shared" si="6"/>
        <v>1386715</v>
      </c>
    </row>
    <row r="29" spans="1:19" s="2" customFormat="1" ht="15.25" customHeight="1" x14ac:dyDescent="0.2">
      <c r="A29" s="146"/>
      <c r="B29" s="147" t="s">
        <v>10</v>
      </c>
      <c r="C29" s="148">
        <f>SUM(C21:C28)</f>
        <v>1960558</v>
      </c>
      <c r="D29" s="148">
        <f t="shared" ref="D29:I29" si="19">SUM(D21:D28)</f>
        <v>331</v>
      </c>
      <c r="E29" s="186">
        <f t="shared" si="19"/>
        <v>1960889</v>
      </c>
      <c r="F29" s="188">
        <f t="shared" si="19"/>
        <v>5380670</v>
      </c>
      <c r="G29" s="150">
        <f t="shared" si="19"/>
        <v>41123</v>
      </c>
      <c r="H29" s="148">
        <f t="shared" si="19"/>
        <v>145262</v>
      </c>
      <c r="I29" s="186">
        <f t="shared" si="19"/>
        <v>7382682</v>
      </c>
      <c r="J29" s="191"/>
      <c r="K29" s="144"/>
      <c r="L29" s="139" t="s">
        <v>53</v>
      </c>
      <c r="M29" s="140">
        <v>89088</v>
      </c>
      <c r="N29" s="140">
        <v>16</v>
      </c>
      <c r="O29" s="179">
        <f t="shared" si="18"/>
        <v>89104</v>
      </c>
      <c r="P29" s="145">
        <v>250647</v>
      </c>
      <c r="Q29" s="145">
        <v>1323</v>
      </c>
      <c r="R29" s="140">
        <v>1662</v>
      </c>
      <c r="S29" s="179">
        <f t="shared" si="6"/>
        <v>341074</v>
      </c>
    </row>
    <row r="30" spans="1:19" s="2" customFormat="1" ht="15.25" customHeight="1" x14ac:dyDescent="0.2">
      <c r="A30" s="138" t="s">
        <v>63</v>
      </c>
      <c r="B30" s="139" t="s">
        <v>63</v>
      </c>
      <c r="C30" s="140">
        <v>202742</v>
      </c>
      <c r="D30" s="140">
        <v>8</v>
      </c>
      <c r="E30" s="141">
        <f t="shared" si="13"/>
        <v>202750</v>
      </c>
      <c r="F30" s="142">
        <v>637879</v>
      </c>
      <c r="G30" s="142">
        <v>3689</v>
      </c>
      <c r="H30" s="140">
        <v>4309</v>
      </c>
      <c r="I30" s="143">
        <f t="shared" si="14"/>
        <v>844318</v>
      </c>
      <c r="J30" s="183"/>
      <c r="K30" s="144"/>
      <c r="L30" s="139" t="s">
        <v>55</v>
      </c>
      <c r="M30" s="140">
        <v>135870</v>
      </c>
      <c r="N30" s="140">
        <v>12</v>
      </c>
      <c r="O30" s="179">
        <f t="shared" si="18"/>
        <v>135882</v>
      </c>
      <c r="P30" s="145">
        <v>367725</v>
      </c>
      <c r="Q30" s="145">
        <v>1952</v>
      </c>
      <c r="R30" s="140">
        <v>3311</v>
      </c>
      <c r="S30" s="179">
        <f t="shared" si="6"/>
        <v>505559</v>
      </c>
    </row>
    <row r="31" spans="1:19" s="2" customFormat="1" ht="15.25" customHeight="1" x14ac:dyDescent="0.2">
      <c r="A31" s="144"/>
      <c r="B31" s="139" t="s">
        <v>64</v>
      </c>
      <c r="C31" s="140">
        <v>84052</v>
      </c>
      <c r="D31" s="140">
        <v>9</v>
      </c>
      <c r="E31" s="141">
        <f t="shared" si="13"/>
        <v>84061</v>
      </c>
      <c r="F31" s="145">
        <v>293678</v>
      </c>
      <c r="G31" s="145">
        <v>1272</v>
      </c>
      <c r="H31" s="140">
        <v>2219</v>
      </c>
      <c r="I31" s="143">
        <f t="shared" si="14"/>
        <v>379011</v>
      </c>
      <c r="J31" s="183"/>
      <c r="K31" s="144"/>
      <c r="L31" s="139" t="s">
        <v>57</v>
      </c>
      <c r="M31" s="140">
        <v>184760</v>
      </c>
      <c r="N31" s="140">
        <v>12</v>
      </c>
      <c r="O31" s="179">
        <f t="shared" si="18"/>
        <v>184772</v>
      </c>
      <c r="P31" s="145">
        <v>484990</v>
      </c>
      <c r="Q31" s="145">
        <v>3360</v>
      </c>
      <c r="R31" s="140">
        <v>4108</v>
      </c>
      <c r="S31" s="179">
        <f t="shared" si="6"/>
        <v>673122</v>
      </c>
    </row>
    <row r="32" spans="1:19" s="2" customFormat="1" ht="15.25" customHeight="1" x14ac:dyDescent="0.2">
      <c r="A32" s="144"/>
      <c r="B32" s="139" t="s">
        <v>66</v>
      </c>
      <c r="C32" s="140">
        <v>84020</v>
      </c>
      <c r="D32" s="140">
        <v>14</v>
      </c>
      <c r="E32" s="141">
        <f t="shared" si="13"/>
        <v>84034</v>
      </c>
      <c r="F32" s="145">
        <v>285128</v>
      </c>
      <c r="G32" s="145">
        <v>1520</v>
      </c>
      <c r="H32" s="140">
        <v>2793</v>
      </c>
      <c r="I32" s="143">
        <f t="shared" si="14"/>
        <v>370682</v>
      </c>
      <c r="J32" s="183"/>
      <c r="K32" s="144"/>
      <c r="L32" s="139" t="s">
        <v>59</v>
      </c>
      <c r="M32" s="140">
        <v>123787</v>
      </c>
      <c r="N32" s="140">
        <v>14</v>
      </c>
      <c r="O32" s="179">
        <f t="shared" si="18"/>
        <v>123801</v>
      </c>
      <c r="P32" s="145">
        <v>324701</v>
      </c>
      <c r="Q32" s="145">
        <v>1810</v>
      </c>
      <c r="R32" s="140">
        <v>2649</v>
      </c>
      <c r="S32" s="179">
        <f t="shared" si="6"/>
        <v>450312</v>
      </c>
    </row>
    <row r="33" spans="1:20" s="2" customFormat="1" ht="15.25" customHeight="1" x14ac:dyDescent="0.2">
      <c r="A33" s="144"/>
      <c r="B33" s="139" t="s">
        <v>68</v>
      </c>
      <c r="C33" s="140">
        <v>302204</v>
      </c>
      <c r="D33" s="140">
        <v>54</v>
      </c>
      <c r="E33" s="141">
        <f t="shared" si="13"/>
        <v>302258</v>
      </c>
      <c r="F33" s="145">
        <v>605289</v>
      </c>
      <c r="G33" s="145">
        <v>4097</v>
      </c>
      <c r="H33" s="140">
        <v>5391</v>
      </c>
      <c r="I33" s="143">
        <f t="shared" si="14"/>
        <v>911644</v>
      </c>
      <c r="J33" s="183"/>
      <c r="K33" s="144"/>
      <c r="L33" s="139" t="s">
        <v>61</v>
      </c>
      <c r="M33" s="140">
        <v>142550</v>
      </c>
      <c r="N33" s="140">
        <v>6</v>
      </c>
      <c r="O33" s="141">
        <f t="shared" si="18"/>
        <v>142556</v>
      </c>
      <c r="P33" s="145">
        <v>323453</v>
      </c>
      <c r="Q33" s="145">
        <v>1715</v>
      </c>
      <c r="R33" s="140">
        <v>2224</v>
      </c>
      <c r="S33" s="179">
        <f t="shared" si="6"/>
        <v>467724</v>
      </c>
    </row>
    <row r="34" spans="1:20" s="2" customFormat="1" ht="15.25" customHeight="1" x14ac:dyDescent="0.2">
      <c r="A34" s="146"/>
      <c r="B34" s="147" t="s">
        <v>10</v>
      </c>
      <c r="C34" s="148">
        <f>SUM(C30:C33)</f>
        <v>673018</v>
      </c>
      <c r="D34" s="148">
        <f t="shared" ref="D34:I34" si="20">SUM(D30:D33)</f>
        <v>85</v>
      </c>
      <c r="E34" s="149">
        <f t="shared" si="20"/>
        <v>673103</v>
      </c>
      <c r="F34" s="150">
        <f t="shared" si="20"/>
        <v>1821974</v>
      </c>
      <c r="G34" s="150">
        <f t="shared" si="20"/>
        <v>10578</v>
      </c>
      <c r="H34" s="148">
        <f t="shared" si="20"/>
        <v>14712</v>
      </c>
      <c r="I34" s="149">
        <f t="shared" si="20"/>
        <v>2505655</v>
      </c>
      <c r="J34" s="183"/>
      <c r="K34" s="144"/>
      <c r="L34" s="139" t="s">
        <v>62</v>
      </c>
      <c r="M34" s="140">
        <v>215303</v>
      </c>
      <c r="N34" s="140">
        <v>11</v>
      </c>
      <c r="O34" s="143">
        <f t="shared" si="18"/>
        <v>215314</v>
      </c>
      <c r="P34" s="145">
        <v>475017</v>
      </c>
      <c r="Q34" s="145">
        <v>2496</v>
      </c>
      <c r="R34" s="140">
        <v>3880</v>
      </c>
      <c r="S34" s="179">
        <f t="shared" si="6"/>
        <v>692827</v>
      </c>
    </row>
    <row r="35" spans="1:20" s="2" customFormat="1" ht="15.25" customHeight="1" x14ac:dyDescent="0.2">
      <c r="A35" s="197"/>
      <c r="B35" s="198"/>
      <c r="C35" s="199"/>
      <c r="D35" s="199"/>
      <c r="E35" s="199"/>
      <c r="F35" s="199"/>
      <c r="G35" s="199"/>
      <c r="H35" s="199"/>
      <c r="I35" s="199"/>
      <c r="J35" s="183"/>
      <c r="K35" s="146"/>
      <c r="L35" s="147" t="s">
        <v>10</v>
      </c>
      <c r="M35" s="148">
        <f>SUM(M28:M34)</f>
        <v>1213952</v>
      </c>
      <c r="N35" s="148">
        <f t="shared" ref="N35:R35" si="21">SUM(N28:N34)</f>
        <v>94</v>
      </c>
      <c r="O35" s="186">
        <f t="shared" si="21"/>
        <v>1214046</v>
      </c>
      <c r="P35" s="187">
        <f t="shared" si="21"/>
        <v>3284893</v>
      </c>
      <c r="Q35" s="187">
        <f t="shared" si="21"/>
        <v>18394</v>
      </c>
      <c r="R35" s="185">
        <f t="shared" si="21"/>
        <v>33879</v>
      </c>
      <c r="S35" s="149">
        <f t="shared" si="6"/>
        <v>4517333</v>
      </c>
    </row>
    <row r="36" spans="1:20" s="2" customFormat="1" ht="15.25" customHeight="1" x14ac:dyDescent="0.2">
      <c r="A36" s="197"/>
      <c r="B36" s="198"/>
      <c r="C36" s="199"/>
      <c r="D36" s="199"/>
      <c r="E36" s="199"/>
      <c r="F36" s="199"/>
      <c r="G36" s="199"/>
      <c r="H36" s="199"/>
      <c r="I36" s="199"/>
      <c r="J36" s="183"/>
      <c r="K36" s="200" t="s">
        <v>65</v>
      </c>
      <c r="L36" s="201"/>
      <c r="M36" s="148">
        <v>144533</v>
      </c>
      <c r="N36" s="148">
        <v>3</v>
      </c>
      <c r="O36" s="166">
        <f>SUM(M36:N36)</f>
        <v>144536</v>
      </c>
      <c r="P36" s="202">
        <v>483749</v>
      </c>
      <c r="Q36" s="186">
        <v>2966</v>
      </c>
      <c r="R36" s="203">
        <v>3421</v>
      </c>
      <c r="S36" s="204">
        <f t="shared" si="6"/>
        <v>631251</v>
      </c>
    </row>
    <row r="37" spans="1:20" s="2" customFormat="1" ht="15.25" customHeight="1" x14ac:dyDescent="0.2">
      <c r="A37" s="197"/>
      <c r="B37" s="198"/>
      <c r="C37" s="199"/>
      <c r="D37" s="199"/>
      <c r="E37" s="199"/>
      <c r="F37" s="199"/>
      <c r="G37" s="199"/>
      <c r="H37" s="199"/>
      <c r="I37" s="199"/>
      <c r="J37" s="183"/>
      <c r="K37" s="200" t="s">
        <v>67</v>
      </c>
      <c r="L37" s="201"/>
      <c r="M37" s="205">
        <f>SUM(C13,C20,C29,C34,M9,M16,M22,M27,M35,M36)</f>
        <v>8391752</v>
      </c>
      <c r="N37" s="206">
        <f t="shared" ref="N37:S37" si="22">SUM(D13,D20,D29,D34,N9,N16,N22,N27,N35,N36)</f>
        <v>1184</v>
      </c>
      <c r="O37" s="204">
        <f t="shared" si="22"/>
        <v>8392936</v>
      </c>
      <c r="P37" s="203">
        <f t="shared" si="22"/>
        <v>23557190</v>
      </c>
      <c r="Q37" s="203">
        <f t="shared" si="22"/>
        <v>159740</v>
      </c>
      <c r="R37" s="205">
        <f t="shared" si="22"/>
        <v>372585</v>
      </c>
      <c r="S37" s="204">
        <f t="shared" si="22"/>
        <v>32109866</v>
      </c>
      <c r="T37" s="11"/>
    </row>
    <row r="38" spans="1:20" ht="15" customHeight="1" x14ac:dyDescent="0.2">
      <c r="A38" s="197"/>
      <c r="B38" s="198"/>
      <c r="C38" s="199"/>
      <c r="D38" s="199"/>
      <c r="E38" s="199"/>
      <c r="F38" s="199"/>
      <c r="G38" s="199"/>
      <c r="H38" s="199"/>
      <c r="I38" s="199"/>
      <c r="J38" s="197"/>
      <c r="K38" s="200" t="s">
        <v>301</v>
      </c>
      <c r="L38" s="201"/>
      <c r="M38" s="148">
        <v>8368517</v>
      </c>
      <c r="N38" s="148">
        <v>1202</v>
      </c>
      <c r="O38" s="207">
        <f>SUM(M38:N38)</f>
        <v>8369719</v>
      </c>
      <c r="P38" s="207">
        <v>23226180</v>
      </c>
      <c r="Q38" s="207">
        <v>159894</v>
      </c>
      <c r="R38" s="186">
        <v>347529</v>
      </c>
      <c r="S38" s="204">
        <f>SUM(O38,P38,Q38)</f>
        <v>31755793</v>
      </c>
    </row>
    <row r="39" spans="1:20" ht="15" customHeight="1" x14ac:dyDescent="0.2">
      <c r="A39" s="197"/>
      <c r="B39" s="198"/>
      <c r="C39" s="199"/>
      <c r="D39" s="199"/>
      <c r="E39" s="199"/>
      <c r="F39" s="199"/>
      <c r="G39" s="199"/>
      <c r="H39" s="199"/>
      <c r="I39" s="199"/>
      <c r="J39" s="197"/>
      <c r="K39" s="200" t="s">
        <v>302</v>
      </c>
      <c r="L39" s="201"/>
      <c r="M39" s="148">
        <v>8376349</v>
      </c>
      <c r="N39" s="148">
        <v>1193</v>
      </c>
      <c r="O39" s="207">
        <v>8377542</v>
      </c>
      <c r="P39" s="207">
        <v>23375922</v>
      </c>
      <c r="Q39" s="207">
        <v>159414</v>
      </c>
      <c r="R39" s="148">
        <v>359013</v>
      </c>
      <c r="S39" s="207">
        <f>SUM(O39,P39,Q39)</f>
        <v>31912878</v>
      </c>
    </row>
    <row r="40" spans="1:20" ht="12.65" customHeight="1" x14ac:dyDescent="0.2">
      <c r="S40" s="68"/>
    </row>
    <row r="41" spans="1:20" ht="12.65" customHeight="1" x14ac:dyDescent="0.2"/>
    <row r="42" spans="1:20" ht="12.65" customHeight="1" x14ac:dyDescent="0.2"/>
    <row r="43" spans="1:20" ht="12.65" customHeight="1" x14ac:dyDescent="0.2"/>
    <row r="44" spans="1:20" ht="12.65" customHeight="1" x14ac:dyDescent="0.2"/>
    <row r="45" spans="1:20" ht="12.65" customHeight="1" x14ac:dyDescent="0.2"/>
    <row r="46" spans="1:20" ht="12.65" customHeight="1" x14ac:dyDescent="0.2"/>
    <row r="47" spans="1:20" ht="12.65" customHeight="1" x14ac:dyDescent="0.2"/>
    <row r="48" spans="1:20" ht="12.65" customHeight="1" x14ac:dyDescent="0.2"/>
    <row r="49" ht="12.65" customHeight="1" x14ac:dyDescent="0.2"/>
    <row r="50" ht="12.65" customHeight="1" x14ac:dyDescent="0.2"/>
    <row r="51" ht="12.65" customHeight="1" x14ac:dyDescent="0.2"/>
    <row r="52" ht="12.65" customHeight="1" x14ac:dyDescent="0.2"/>
    <row r="53" ht="12.65" customHeight="1" x14ac:dyDescent="0.2"/>
    <row r="54" ht="12.65" customHeight="1" x14ac:dyDescent="0.2"/>
    <row r="55" ht="12.65" customHeight="1" x14ac:dyDescent="0.2"/>
    <row r="56" ht="12.65" customHeight="1" x14ac:dyDescent="0.2"/>
    <row r="57" ht="12.65" customHeight="1" x14ac:dyDescent="0.2"/>
    <row r="58" ht="12.65" customHeight="1" x14ac:dyDescent="0.2"/>
    <row r="59" ht="12.65" customHeight="1" x14ac:dyDescent="0.2"/>
    <row r="60" ht="12.65" customHeight="1" x14ac:dyDescent="0.2"/>
    <row r="61" ht="12.65" customHeight="1" x14ac:dyDescent="0.2"/>
    <row r="62" ht="12.65" customHeight="1" x14ac:dyDescent="0.2"/>
    <row r="63" ht="12.65" customHeight="1" x14ac:dyDescent="0.2"/>
    <row r="64" ht="12.65" customHeight="1" x14ac:dyDescent="0.2"/>
    <row r="65" ht="12.65" customHeight="1" x14ac:dyDescent="0.2"/>
    <row r="66" ht="12.65" customHeight="1" x14ac:dyDescent="0.2"/>
    <row r="67" ht="12.65" customHeight="1" x14ac:dyDescent="0.2"/>
    <row r="68" ht="12.65" customHeight="1" x14ac:dyDescent="0.2"/>
    <row r="69" ht="12.65" customHeight="1" x14ac:dyDescent="0.2"/>
    <row r="70" ht="12.65" customHeight="1" x14ac:dyDescent="0.2"/>
    <row r="71" ht="12.65" customHeight="1" x14ac:dyDescent="0.2"/>
    <row r="72" ht="12.65" customHeight="1" x14ac:dyDescent="0.2"/>
    <row r="73" ht="12.65" customHeight="1" x14ac:dyDescent="0.2"/>
    <row r="74" ht="12.65" customHeight="1" x14ac:dyDescent="0.2"/>
    <row r="75" ht="12.65" customHeight="1" x14ac:dyDescent="0.2"/>
    <row r="76" ht="12.65" customHeight="1" x14ac:dyDescent="0.2"/>
    <row r="77" ht="12.65" customHeight="1" x14ac:dyDescent="0.2"/>
    <row r="78" ht="12.65" customHeight="1" x14ac:dyDescent="0.2"/>
    <row r="79" ht="12.65" customHeight="1" x14ac:dyDescent="0.2"/>
    <row r="80" ht="12.65" customHeight="1" x14ac:dyDescent="0.2"/>
    <row r="81" ht="12.65" customHeight="1" x14ac:dyDescent="0.2"/>
    <row r="82" ht="12.65" customHeight="1" x14ac:dyDescent="0.2"/>
    <row r="83" ht="12.65" customHeight="1" x14ac:dyDescent="0.2"/>
    <row r="84" ht="12.65" customHeight="1" x14ac:dyDescent="0.2"/>
    <row r="85" ht="12.65" customHeight="1" x14ac:dyDescent="0.2"/>
    <row r="86" ht="12.65" customHeight="1" x14ac:dyDescent="0.2"/>
    <row r="87" ht="12.65" customHeight="1" x14ac:dyDescent="0.2"/>
    <row r="88" ht="12.65" customHeight="1" x14ac:dyDescent="0.2"/>
    <row r="89" ht="12.65" customHeight="1" x14ac:dyDescent="0.2"/>
    <row r="90" ht="12.65" customHeight="1" x14ac:dyDescent="0.2"/>
    <row r="91" ht="12.65" customHeight="1" x14ac:dyDescent="0.2"/>
    <row r="92" ht="12.65" customHeight="1" x14ac:dyDescent="0.2"/>
    <row r="93" ht="12.65" customHeight="1" x14ac:dyDescent="0.2"/>
    <row r="94" ht="12.65" customHeight="1" x14ac:dyDescent="0.2"/>
    <row r="95" ht="12.65" customHeight="1" x14ac:dyDescent="0.2"/>
    <row r="96" ht="12.65" customHeight="1" x14ac:dyDescent="0.2"/>
    <row r="97" ht="12.65" customHeight="1" x14ac:dyDescent="0.2"/>
    <row r="98" ht="12.65" customHeight="1" x14ac:dyDescent="0.2"/>
    <row r="99" ht="12.65" customHeight="1" x14ac:dyDescent="0.2"/>
    <row r="100" ht="12.65" customHeight="1" x14ac:dyDescent="0.2"/>
    <row r="101" ht="12.65" customHeight="1" x14ac:dyDescent="0.2"/>
    <row r="102" ht="12.65" customHeight="1" x14ac:dyDescent="0.2"/>
    <row r="103" ht="12.65" customHeight="1" x14ac:dyDescent="0.2"/>
    <row r="104" ht="12.65" customHeight="1" x14ac:dyDescent="0.2"/>
    <row r="105" ht="12.65" customHeight="1" x14ac:dyDescent="0.2"/>
    <row r="106" ht="12.65" customHeight="1" x14ac:dyDescent="0.2"/>
    <row r="107" ht="12.65" customHeight="1" x14ac:dyDescent="0.2"/>
    <row r="108" ht="12.65" customHeight="1" x14ac:dyDescent="0.2"/>
    <row r="109" ht="12.65" customHeight="1" x14ac:dyDescent="0.2"/>
    <row r="110" ht="12.65" customHeight="1" x14ac:dyDescent="0.2"/>
    <row r="111" ht="12.65" customHeight="1" x14ac:dyDescent="0.2"/>
    <row r="112" ht="12.65" customHeight="1" x14ac:dyDescent="0.2"/>
    <row r="113" ht="12.65" customHeight="1" x14ac:dyDescent="0.2"/>
    <row r="114" ht="12.65" customHeight="1" x14ac:dyDescent="0.2"/>
    <row r="115" ht="12.65" customHeight="1" x14ac:dyDescent="0.2"/>
    <row r="116" ht="12.65" customHeight="1" x14ac:dyDescent="0.2"/>
    <row r="117" ht="12.65" customHeight="1" x14ac:dyDescent="0.2"/>
    <row r="118" ht="12.65" customHeight="1" x14ac:dyDescent="0.2"/>
    <row r="119" ht="12.65" customHeight="1" x14ac:dyDescent="0.2"/>
    <row r="120" ht="12.65" customHeight="1" x14ac:dyDescent="0.2"/>
    <row r="121" ht="12.65" customHeight="1" x14ac:dyDescent="0.2"/>
    <row r="122" ht="12.65" customHeight="1" x14ac:dyDescent="0.2"/>
    <row r="123" ht="12.65" customHeight="1" x14ac:dyDescent="0.2"/>
    <row r="124" ht="12.65" customHeight="1" x14ac:dyDescent="0.2"/>
    <row r="125" ht="12.65" customHeight="1" x14ac:dyDescent="0.2"/>
    <row r="126" ht="12.65" customHeight="1" x14ac:dyDescent="0.2"/>
    <row r="127" ht="12.65" customHeight="1" x14ac:dyDescent="0.2"/>
    <row r="128" ht="12.65" customHeight="1" x14ac:dyDescent="0.2"/>
    <row r="129" ht="12.65" customHeight="1" x14ac:dyDescent="0.2"/>
    <row r="130" ht="12.65" customHeight="1" x14ac:dyDescent="0.2"/>
    <row r="131" ht="12.65" customHeight="1" x14ac:dyDescent="0.2"/>
    <row r="132" ht="12.65" customHeight="1" x14ac:dyDescent="0.2"/>
    <row r="133" ht="12.65" customHeight="1" x14ac:dyDescent="0.2"/>
    <row r="134" ht="12.65" customHeight="1" x14ac:dyDescent="0.2"/>
    <row r="135" ht="12.65" customHeight="1" x14ac:dyDescent="0.2"/>
    <row r="136" ht="12.65" customHeight="1" x14ac:dyDescent="0.2"/>
    <row r="137" ht="12.65" customHeight="1" x14ac:dyDescent="0.2"/>
    <row r="138" ht="12.65" customHeight="1" x14ac:dyDescent="0.2"/>
    <row r="139" ht="12.65" customHeight="1" x14ac:dyDescent="0.2"/>
    <row r="140" ht="12.65" customHeight="1" x14ac:dyDescent="0.2"/>
    <row r="141" ht="12.65" customHeight="1" x14ac:dyDescent="0.2"/>
    <row r="142" ht="12.65" customHeight="1" x14ac:dyDescent="0.2"/>
    <row r="143" ht="12.65" customHeight="1" x14ac:dyDescent="0.2"/>
    <row r="144" ht="12.65" customHeight="1" x14ac:dyDescent="0.2"/>
    <row r="145" ht="12.65" customHeight="1" x14ac:dyDescent="0.2"/>
  </sheetData>
  <mergeCells count="19">
    <mergeCell ref="A1:S2"/>
    <mergeCell ref="A4:B5"/>
    <mergeCell ref="C4:E4"/>
    <mergeCell ref="F4:F5"/>
    <mergeCell ref="G4:G5"/>
    <mergeCell ref="H4:I4"/>
    <mergeCell ref="K4:K9"/>
    <mergeCell ref="A6:A13"/>
    <mergeCell ref="K10:K16"/>
    <mergeCell ref="A14:A20"/>
    <mergeCell ref="K37:L37"/>
    <mergeCell ref="K38:L38"/>
    <mergeCell ref="K39:L39"/>
    <mergeCell ref="K17:K22"/>
    <mergeCell ref="A21:A29"/>
    <mergeCell ref="K23:K27"/>
    <mergeCell ref="K28:K35"/>
    <mergeCell ref="A30:A34"/>
    <mergeCell ref="K36:L36"/>
  </mergeCells>
  <phoneticPr fontId="1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3"/>
  <sheetViews>
    <sheetView topLeftCell="F61" zoomScale="160" zoomScaleNormal="160" workbookViewId="0">
      <selection activeCell="F48" sqref="F48"/>
    </sheetView>
  </sheetViews>
  <sheetFormatPr defaultColWidth="9" defaultRowHeight="11" x14ac:dyDescent="0.2"/>
  <cols>
    <col min="1" max="1" width="0.26953125" style="3" hidden="1" customWidth="1"/>
    <col min="2" max="2" width="2.7265625" style="3" customWidth="1"/>
    <col min="3" max="3" width="3.08984375" style="3" customWidth="1"/>
    <col min="4" max="4" width="3.08984375" style="65" customWidth="1"/>
    <col min="5" max="5" width="6.6328125" style="65" customWidth="1"/>
    <col min="6" max="6" width="9.08984375" style="5" customWidth="1"/>
    <col min="7" max="7" width="7.08984375" style="5" customWidth="1"/>
    <col min="8" max="10" width="9.08984375" style="5" customWidth="1"/>
    <col min="11" max="12" width="8.08984375" style="5" customWidth="1"/>
    <col min="13" max="13" width="3.7265625" style="3" customWidth="1"/>
    <col min="14" max="14" width="2.7265625" style="3" customWidth="1"/>
    <col min="15" max="15" width="3.08984375" style="3" customWidth="1"/>
    <col min="16" max="16" width="3.08984375" style="65" customWidth="1"/>
    <col min="17" max="17" width="6.6328125" style="65" customWidth="1"/>
    <col min="18" max="18" width="9.08984375" style="5" customWidth="1"/>
    <col min="19" max="19" width="7.08984375" style="5" customWidth="1"/>
    <col min="20" max="22" width="9.08984375" style="5" customWidth="1"/>
    <col min="23" max="24" width="8.08984375" style="5" customWidth="1"/>
    <col min="25" max="16384" width="9" style="3"/>
  </cols>
  <sheetData>
    <row r="1" spans="1:24" ht="17.25" customHeight="1" x14ac:dyDescent="0.25">
      <c r="A1" s="8"/>
      <c r="B1" s="117" t="s">
        <v>69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N1" s="5"/>
      <c r="O1" s="5"/>
      <c r="P1" s="5"/>
      <c r="Q1" s="5"/>
    </row>
    <row r="2" spans="1:24" s="1" customFormat="1" ht="6" customHeight="1" x14ac:dyDescent="0.2">
      <c r="A2" s="9"/>
      <c r="D2" s="10"/>
      <c r="E2" s="10"/>
      <c r="F2" s="6"/>
      <c r="G2" s="6"/>
      <c r="H2" s="6"/>
      <c r="I2" s="6"/>
      <c r="J2" s="6"/>
      <c r="K2" s="6"/>
      <c r="L2" s="6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1" customFormat="1" ht="10" customHeight="1" x14ac:dyDescent="0.2">
      <c r="A3" s="9"/>
      <c r="B3" s="7" t="s">
        <v>70</v>
      </c>
      <c r="C3" s="7"/>
      <c r="D3" s="10"/>
      <c r="E3" s="10"/>
      <c r="F3" s="6"/>
      <c r="G3" s="6"/>
      <c r="H3" s="6"/>
      <c r="I3" s="6"/>
      <c r="J3" s="6"/>
      <c r="K3" s="6"/>
      <c r="L3" s="6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2" customFormat="1" ht="7.5" customHeight="1" x14ac:dyDescent="0.2">
      <c r="A4" s="11"/>
      <c r="B4" s="12"/>
      <c r="C4" s="13"/>
      <c r="D4" s="13"/>
      <c r="E4" s="14"/>
      <c r="F4" s="118" t="s">
        <v>71</v>
      </c>
      <c r="G4" s="119"/>
      <c r="H4" s="120"/>
      <c r="I4" s="121" t="s">
        <v>72</v>
      </c>
      <c r="J4" s="122" t="s">
        <v>73</v>
      </c>
      <c r="K4" s="118" t="s">
        <v>74</v>
      </c>
      <c r="L4" s="123"/>
      <c r="N4" s="78" t="s">
        <v>75</v>
      </c>
      <c r="O4" s="100" t="s">
        <v>76</v>
      </c>
      <c r="P4" s="114" t="s">
        <v>75</v>
      </c>
      <c r="Q4" s="115"/>
      <c r="R4" s="15">
        <v>110785</v>
      </c>
      <c r="S4" s="16">
        <v>5</v>
      </c>
      <c r="T4" s="17">
        <f t="shared" ref="T4:T15" si="0">SUM(R4:S4)</f>
        <v>110790</v>
      </c>
      <c r="U4" s="18">
        <v>376971</v>
      </c>
      <c r="V4" s="18">
        <v>2221</v>
      </c>
      <c r="W4" s="15">
        <v>2489</v>
      </c>
      <c r="X4" s="17">
        <f t="shared" ref="X4:X77" si="1">SUM(T4:V4)</f>
        <v>489982</v>
      </c>
    </row>
    <row r="5" spans="1:24" s="2" customFormat="1" ht="7.5" customHeight="1" x14ac:dyDescent="0.2">
      <c r="A5" s="11"/>
      <c r="B5" s="19"/>
      <c r="C5" s="20"/>
      <c r="D5" s="20"/>
      <c r="E5" s="21"/>
      <c r="F5" s="22" t="s">
        <v>77</v>
      </c>
      <c r="G5" s="23" t="s">
        <v>78</v>
      </c>
      <c r="H5" s="24" t="s">
        <v>79</v>
      </c>
      <c r="I5" s="121"/>
      <c r="J5" s="122"/>
      <c r="K5" s="22" t="s">
        <v>80</v>
      </c>
      <c r="L5" s="25"/>
      <c r="N5" s="79"/>
      <c r="O5" s="97"/>
      <c r="P5" s="88" t="s">
        <v>81</v>
      </c>
      <c r="Q5" s="26" t="s">
        <v>82</v>
      </c>
      <c r="R5" s="27">
        <v>63204</v>
      </c>
      <c r="S5" s="28">
        <v>4</v>
      </c>
      <c r="T5" s="29">
        <f t="shared" si="0"/>
        <v>63208</v>
      </c>
      <c r="U5" s="30">
        <v>167872</v>
      </c>
      <c r="V5" s="30">
        <v>1131</v>
      </c>
      <c r="W5" s="27">
        <v>1075</v>
      </c>
      <c r="X5" s="29">
        <f t="shared" si="1"/>
        <v>232211</v>
      </c>
    </row>
    <row r="6" spans="1:24" s="2" customFormat="1" ht="7.5" customHeight="1" x14ac:dyDescent="0.2">
      <c r="A6" s="11"/>
      <c r="B6" s="78" t="s">
        <v>83</v>
      </c>
      <c r="C6" s="81" t="s">
        <v>84</v>
      </c>
      <c r="D6" s="82"/>
      <c r="E6" s="83"/>
      <c r="F6" s="15">
        <v>89447</v>
      </c>
      <c r="G6" s="16">
        <v>9</v>
      </c>
      <c r="H6" s="17">
        <f t="shared" ref="H6:H51" si="2">SUM(F6:G6)</f>
        <v>89456</v>
      </c>
      <c r="I6" s="18">
        <v>397372</v>
      </c>
      <c r="J6" s="18">
        <v>3615</v>
      </c>
      <c r="K6" s="15">
        <v>10786</v>
      </c>
      <c r="L6" s="17">
        <f t="shared" ref="L6:L51" si="3">SUM(H6:J6)</f>
        <v>490443</v>
      </c>
      <c r="N6" s="79"/>
      <c r="O6" s="97"/>
      <c r="P6" s="89"/>
      <c r="Q6" s="31" t="s">
        <v>85</v>
      </c>
      <c r="R6" s="27">
        <v>31217</v>
      </c>
      <c r="S6" s="28">
        <v>2</v>
      </c>
      <c r="T6" s="29">
        <f t="shared" si="0"/>
        <v>31219</v>
      </c>
      <c r="U6" s="30">
        <v>77481</v>
      </c>
      <c r="V6" s="30">
        <v>369</v>
      </c>
      <c r="W6" s="27">
        <v>509</v>
      </c>
      <c r="X6" s="29">
        <f t="shared" si="1"/>
        <v>109069</v>
      </c>
    </row>
    <row r="7" spans="1:24" s="2" customFormat="1" ht="7.5" customHeight="1" x14ac:dyDescent="0.2">
      <c r="A7" s="11"/>
      <c r="B7" s="79"/>
      <c r="C7" s="84" t="s">
        <v>86</v>
      </c>
      <c r="D7" s="85"/>
      <c r="E7" s="86"/>
      <c r="F7" s="27">
        <v>28008</v>
      </c>
      <c r="G7" s="28">
        <v>1</v>
      </c>
      <c r="H7" s="29">
        <f t="shared" si="2"/>
        <v>28009</v>
      </c>
      <c r="I7" s="30">
        <v>95632</v>
      </c>
      <c r="J7" s="30">
        <v>511</v>
      </c>
      <c r="K7" s="27">
        <v>967</v>
      </c>
      <c r="L7" s="29">
        <f t="shared" si="3"/>
        <v>124152</v>
      </c>
      <c r="N7" s="79"/>
      <c r="O7" s="98"/>
      <c r="P7" s="90"/>
      <c r="Q7" s="31" t="s">
        <v>79</v>
      </c>
      <c r="R7" s="27">
        <f>SUM(R5:R6)</f>
        <v>94421</v>
      </c>
      <c r="S7" s="28">
        <f>SUM(S5:S6)</f>
        <v>6</v>
      </c>
      <c r="T7" s="29">
        <f t="shared" si="0"/>
        <v>94427</v>
      </c>
      <c r="U7" s="30">
        <f t="shared" ref="U7:W7" si="4">SUM(U5:U6)</f>
        <v>245353</v>
      </c>
      <c r="V7" s="30">
        <f t="shared" si="4"/>
        <v>1500</v>
      </c>
      <c r="W7" s="27">
        <f t="shared" si="4"/>
        <v>1584</v>
      </c>
      <c r="X7" s="29">
        <f t="shared" si="1"/>
        <v>341280</v>
      </c>
    </row>
    <row r="8" spans="1:24" s="2" customFormat="1" ht="7.5" customHeight="1" x14ac:dyDescent="0.2">
      <c r="A8" s="11"/>
      <c r="B8" s="79"/>
      <c r="C8" s="84" t="s">
        <v>87</v>
      </c>
      <c r="D8" s="85"/>
      <c r="E8" s="86"/>
      <c r="F8" s="27">
        <v>41030</v>
      </c>
      <c r="G8" s="28">
        <v>4</v>
      </c>
      <c r="H8" s="29">
        <f t="shared" si="2"/>
        <v>41034</v>
      </c>
      <c r="I8" s="30">
        <v>122281</v>
      </c>
      <c r="J8" s="30">
        <v>870</v>
      </c>
      <c r="K8" s="27">
        <v>1657</v>
      </c>
      <c r="L8" s="29">
        <f t="shared" si="3"/>
        <v>164185</v>
      </c>
      <c r="N8" s="79"/>
      <c r="O8" s="116" t="s">
        <v>88</v>
      </c>
      <c r="P8" s="91"/>
      <c r="Q8" s="92"/>
      <c r="R8" s="27">
        <v>82846</v>
      </c>
      <c r="S8" s="28">
        <v>9</v>
      </c>
      <c r="T8" s="29">
        <f t="shared" si="0"/>
        <v>82855</v>
      </c>
      <c r="U8" s="30">
        <v>287030</v>
      </c>
      <c r="V8" s="30">
        <v>1259</v>
      </c>
      <c r="W8" s="27">
        <v>1940</v>
      </c>
      <c r="X8" s="29">
        <f t="shared" si="1"/>
        <v>371144</v>
      </c>
    </row>
    <row r="9" spans="1:24" s="2" customFormat="1" ht="7.5" customHeight="1" x14ac:dyDescent="0.2">
      <c r="A9" s="11"/>
      <c r="B9" s="79"/>
      <c r="C9" s="96" t="s">
        <v>89</v>
      </c>
      <c r="D9" s="87" t="s">
        <v>90</v>
      </c>
      <c r="E9" s="86"/>
      <c r="F9" s="27">
        <v>21679</v>
      </c>
      <c r="G9" s="28">
        <v>2</v>
      </c>
      <c r="H9" s="29">
        <f t="shared" si="2"/>
        <v>21681</v>
      </c>
      <c r="I9" s="30">
        <v>56607</v>
      </c>
      <c r="J9" s="30">
        <v>299</v>
      </c>
      <c r="K9" s="27">
        <v>556</v>
      </c>
      <c r="L9" s="29">
        <f t="shared" si="3"/>
        <v>78587</v>
      </c>
      <c r="N9" s="79"/>
      <c r="O9" s="71" t="s">
        <v>91</v>
      </c>
      <c r="P9" s="91" t="s">
        <v>92</v>
      </c>
      <c r="Q9" s="92"/>
      <c r="R9" s="27">
        <v>54295</v>
      </c>
      <c r="S9" s="28">
        <v>4</v>
      </c>
      <c r="T9" s="29">
        <f t="shared" si="0"/>
        <v>54299</v>
      </c>
      <c r="U9" s="30">
        <v>150406</v>
      </c>
      <c r="V9" s="30">
        <v>786</v>
      </c>
      <c r="W9" s="27">
        <v>1053</v>
      </c>
      <c r="X9" s="29">
        <f t="shared" si="1"/>
        <v>205491</v>
      </c>
    </row>
    <row r="10" spans="1:24" s="2" customFormat="1" ht="7.5" customHeight="1" x14ac:dyDescent="0.2">
      <c r="A10" s="11"/>
      <c r="B10" s="79"/>
      <c r="C10" s="97"/>
      <c r="D10" s="91" t="s">
        <v>93</v>
      </c>
      <c r="E10" s="92"/>
      <c r="F10" s="27">
        <v>6062</v>
      </c>
      <c r="G10" s="28">
        <v>1</v>
      </c>
      <c r="H10" s="29">
        <f>SUM(F10:G10)</f>
        <v>6063</v>
      </c>
      <c r="I10" s="30">
        <v>36658</v>
      </c>
      <c r="J10" s="30">
        <v>203</v>
      </c>
      <c r="K10" s="27">
        <v>357</v>
      </c>
      <c r="L10" s="29">
        <f>SUM(H10:J10)</f>
        <v>42924</v>
      </c>
      <c r="N10" s="79"/>
      <c r="O10" s="71"/>
      <c r="P10" s="91" t="s">
        <v>94</v>
      </c>
      <c r="Q10" s="92"/>
      <c r="R10" s="27">
        <v>27466</v>
      </c>
      <c r="S10" s="28">
        <v>14</v>
      </c>
      <c r="T10" s="29">
        <f t="shared" si="0"/>
        <v>27480</v>
      </c>
      <c r="U10" s="27">
        <v>125860</v>
      </c>
      <c r="V10" s="27">
        <v>790</v>
      </c>
      <c r="W10" s="27">
        <v>1418</v>
      </c>
      <c r="X10" s="29">
        <f t="shared" si="1"/>
        <v>154130</v>
      </c>
    </row>
    <row r="11" spans="1:24" s="2" customFormat="1" ht="7.5" customHeight="1" x14ac:dyDescent="0.2">
      <c r="A11" s="11"/>
      <c r="B11" s="79"/>
      <c r="C11" s="98"/>
      <c r="D11" s="91" t="s">
        <v>79</v>
      </c>
      <c r="E11" s="92"/>
      <c r="F11" s="27">
        <f>SUM(F9:F10)</f>
        <v>27741</v>
      </c>
      <c r="G11" s="28">
        <f>SUM(G9:G10)</f>
        <v>3</v>
      </c>
      <c r="H11" s="29">
        <f>SUM(F11:G11)</f>
        <v>27744</v>
      </c>
      <c r="I11" s="30">
        <f t="shared" ref="I11:K11" si="5">SUM(I9:I10)</f>
        <v>93265</v>
      </c>
      <c r="J11" s="30">
        <f t="shared" si="5"/>
        <v>502</v>
      </c>
      <c r="K11" s="27">
        <f t="shared" si="5"/>
        <v>913</v>
      </c>
      <c r="L11" s="29">
        <f>SUM(H11:J11)</f>
        <v>121511</v>
      </c>
      <c r="N11" s="79"/>
      <c r="O11" s="71"/>
      <c r="P11" s="91" t="s">
        <v>79</v>
      </c>
      <c r="Q11" s="92"/>
      <c r="R11" s="27">
        <f>SUM(R9:R10)</f>
        <v>81761</v>
      </c>
      <c r="S11" s="28">
        <f>SUM(S9:S10)</f>
        <v>18</v>
      </c>
      <c r="T11" s="29">
        <f t="shared" si="0"/>
        <v>81779</v>
      </c>
      <c r="U11" s="30">
        <f t="shared" ref="U11:W11" si="6">SUM(U9:U10)</f>
        <v>276266</v>
      </c>
      <c r="V11" s="30">
        <f t="shared" si="6"/>
        <v>1576</v>
      </c>
      <c r="W11" s="27">
        <f t="shared" si="6"/>
        <v>2471</v>
      </c>
      <c r="X11" s="29">
        <f t="shared" si="1"/>
        <v>359621</v>
      </c>
    </row>
    <row r="12" spans="1:24" s="2" customFormat="1" ht="7.5" customHeight="1" x14ac:dyDescent="0.2">
      <c r="A12" s="11"/>
      <c r="B12" s="79"/>
      <c r="C12" s="107" t="s">
        <v>95</v>
      </c>
      <c r="D12" s="87" t="s">
        <v>96</v>
      </c>
      <c r="E12" s="86"/>
      <c r="F12" s="27">
        <v>16039</v>
      </c>
      <c r="G12" s="28">
        <v>0</v>
      </c>
      <c r="H12" s="29">
        <f t="shared" si="2"/>
        <v>16039</v>
      </c>
      <c r="I12" s="30">
        <v>58160</v>
      </c>
      <c r="J12" s="30">
        <v>293</v>
      </c>
      <c r="K12" s="27">
        <v>596</v>
      </c>
      <c r="L12" s="29">
        <f t="shared" si="3"/>
        <v>74492</v>
      </c>
      <c r="N12" s="79"/>
      <c r="O12" s="71" t="s">
        <v>97</v>
      </c>
      <c r="P12" s="91" t="s">
        <v>98</v>
      </c>
      <c r="Q12" s="92"/>
      <c r="R12" s="27">
        <v>149846</v>
      </c>
      <c r="S12" s="28">
        <v>29</v>
      </c>
      <c r="T12" s="29">
        <f t="shared" si="0"/>
        <v>149875</v>
      </c>
      <c r="U12" s="30">
        <v>288446</v>
      </c>
      <c r="V12" s="30">
        <v>2084</v>
      </c>
      <c r="W12" s="27">
        <v>2486</v>
      </c>
      <c r="X12" s="29">
        <f t="shared" si="1"/>
        <v>440405</v>
      </c>
    </row>
    <row r="13" spans="1:24" s="2" customFormat="1" ht="7.5" customHeight="1" x14ac:dyDescent="0.2">
      <c r="A13" s="11"/>
      <c r="B13" s="79"/>
      <c r="C13" s="124"/>
      <c r="D13" s="87" t="s">
        <v>99</v>
      </c>
      <c r="E13" s="86"/>
      <c r="F13" s="27">
        <v>5539</v>
      </c>
      <c r="G13" s="28">
        <v>0</v>
      </c>
      <c r="H13" s="29">
        <f t="shared" si="2"/>
        <v>5539</v>
      </c>
      <c r="I13" s="30">
        <v>10264</v>
      </c>
      <c r="J13" s="30">
        <v>81</v>
      </c>
      <c r="K13" s="27">
        <v>134</v>
      </c>
      <c r="L13" s="29">
        <f t="shared" si="3"/>
        <v>15884</v>
      </c>
      <c r="N13" s="79"/>
      <c r="O13" s="71"/>
      <c r="P13" s="99" t="s">
        <v>100</v>
      </c>
      <c r="Q13" s="31" t="s">
        <v>101</v>
      </c>
      <c r="R13" s="32">
        <v>124146</v>
      </c>
      <c r="S13" s="33">
        <v>22</v>
      </c>
      <c r="T13" s="29">
        <f t="shared" si="0"/>
        <v>124168</v>
      </c>
      <c r="U13" s="34">
        <v>240036</v>
      </c>
      <c r="V13" s="34">
        <v>1706</v>
      </c>
      <c r="W13" s="32">
        <v>2216</v>
      </c>
      <c r="X13" s="29">
        <f t="shared" si="1"/>
        <v>365910</v>
      </c>
    </row>
    <row r="14" spans="1:24" s="2" customFormat="1" ht="7.5" customHeight="1" x14ac:dyDescent="0.2">
      <c r="A14" s="11"/>
      <c r="B14" s="79"/>
      <c r="C14" s="125"/>
      <c r="D14" s="91" t="s">
        <v>79</v>
      </c>
      <c r="E14" s="92"/>
      <c r="F14" s="27">
        <f>SUM(F12:F13)</f>
        <v>21578</v>
      </c>
      <c r="G14" s="28">
        <f>SUM(G12:G13)</f>
        <v>0</v>
      </c>
      <c r="H14" s="29">
        <f t="shared" si="2"/>
        <v>21578</v>
      </c>
      <c r="I14" s="30">
        <f t="shared" ref="I14:K14" si="7">SUM(I12:I13)</f>
        <v>68424</v>
      </c>
      <c r="J14" s="30">
        <f t="shared" si="7"/>
        <v>374</v>
      </c>
      <c r="K14" s="27">
        <f t="shared" si="7"/>
        <v>730</v>
      </c>
      <c r="L14" s="29">
        <f t="shared" si="3"/>
        <v>90376</v>
      </c>
      <c r="N14" s="79"/>
      <c r="O14" s="71"/>
      <c r="P14" s="113"/>
      <c r="Q14" s="31" t="s">
        <v>102</v>
      </c>
      <c r="R14" s="32">
        <v>25476</v>
      </c>
      <c r="S14" s="33">
        <v>6</v>
      </c>
      <c r="T14" s="29">
        <f t="shared" si="0"/>
        <v>25482</v>
      </c>
      <c r="U14" s="34">
        <v>57454</v>
      </c>
      <c r="V14" s="34">
        <v>373</v>
      </c>
      <c r="W14" s="32">
        <v>506</v>
      </c>
      <c r="X14" s="29">
        <f t="shared" si="1"/>
        <v>83309</v>
      </c>
    </row>
    <row r="15" spans="1:24" s="2" customFormat="1" ht="7.5" customHeight="1" x14ac:dyDescent="0.2">
      <c r="A15" s="11"/>
      <c r="B15" s="79"/>
      <c r="C15" s="84" t="s">
        <v>103</v>
      </c>
      <c r="D15" s="85"/>
      <c r="E15" s="86"/>
      <c r="F15" s="27">
        <v>26401</v>
      </c>
      <c r="G15" s="28">
        <v>2</v>
      </c>
      <c r="H15" s="29">
        <f t="shared" si="2"/>
        <v>26403</v>
      </c>
      <c r="I15" s="30">
        <v>78225</v>
      </c>
      <c r="J15" s="30">
        <v>392</v>
      </c>
      <c r="K15" s="27">
        <v>851</v>
      </c>
      <c r="L15" s="29">
        <f t="shared" si="3"/>
        <v>105020</v>
      </c>
      <c r="N15" s="79"/>
      <c r="O15" s="71"/>
      <c r="P15" s="113"/>
      <c r="Q15" s="31" t="s">
        <v>79</v>
      </c>
      <c r="R15" s="27">
        <f>SUM(R13:R14)</f>
        <v>149622</v>
      </c>
      <c r="S15" s="28">
        <f>SUM(S13:S14)</f>
        <v>28</v>
      </c>
      <c r="T15" s="29">
        <f t="shared" si="0"/>
        <v>149650</v>
      </c>
      <c r="U15" s="30">
        <f>SUM(U13:U14)</f>
        <v>297490</v>
      </c>
      <c r="V15" s="30">
        <f t="shared" ref="V15:W15" si="8">SUM(V13:V14)</f>
        <v>2079</v>
      </c>
      <c r="W15" s="27">
        <f t="shared" si="8"/>
        <v>2722</v>
      </c>
      <c r="X15" s="29">
        <f t="shared" si="1"/>
        <v>449219</v>
      </c>
    </row>
    <row r="16" spans="1:24" s="2" customFormat="1" ht="7.5" customHeight="1" x14ac:dyDescent="0.2">
      <c r="A16" s="11"/>
      <c r="B16" s="79"/>
      <c r="C16" s="107" t="s">
        <v>104</v>
      </c>
      <c r="D16" s="87" t="s">
        <v>105</v>
      </c>
      <c r="E16" s="86"/>
      <c r="F16" s="27">
        <v>21687</v>
      </c>
      <c r="G16" s="28">
        <v>3</v>
      </c>
      <c r="H16" s="29">
        <f t="shared" si="2"/>
        <v>21690</v>
      </c>
      <c r="I16" s="30">
        <v>59028</v>
      </c>
      <c r="J16" s="30">
        <v>368</v>
      </c>
      <c r="K16" s="27">
        <v>658</v>
      </c>
      <c r="L16" s="29">
        <f t="shared" si="3"/>
        <v>81086</v>
      </c>
      <c r="N16" s="80"/>
      <c r="O16" s="75" t="s">
        <v>106</v>
      </c>
      <c r="P16" s="76"/>
      <c r="Q16" s="77"/>
      <c r="R16" s="35">
        <f>SUM(R4,R11:R12,R15,R7:R8)</f>
        <v>669281</v>
      </c>
      <c r="S16" s="36">
        <f>SUM(S4,S11:S12,S15,S7:S8)</f>
        <v>95</v>
      </c>
      <c r="T16" s="37">
        <f t="shared" ref="T16" si="9">SUM(R16:S16)</f>
        <v>669376</v>
      </c>
      <c r="U16" s="35">
        <f t="shared" ref="U16:W16" si="10">SUM(U4,U11:U12,U15,U7:U8)</f>
        <v>1771556</v>
      </c>
      <c r="V16" s="35">
        <f t="shared" si="10"/>
        <v>10719</v>
      </c>
      <c r="W16" s="35">
        <f t="shared" si="10"/>
        <v>13692</v>
      </c>
      <c r="X16" s="37">
        <f t="shared" ref="X16" si="11">SUM(T16:V16)</f>
        <v>2451651</v>
      </c>
    </row>
    <row r="17" spans="1:24" s="2" customFormat="1" ht="7.5" customHeight="1" x14ac:dyDescent="0.2">
      <c r="A17" s="11"/>
      <c r="B17" s="79"/>
      <c r="C17" s="124"/>
      <c r="D17" s="87" t="s">
        <v>99</v>
      </c>
      <c r="E17" s="86"/>
      <c r="F17" s="27">
        <v>2791</v>
      </c>
      <c r="G17" s="28">
        <v>0</v>
      </c>
      <c r="H17" s="29">
        <f t="shared" si="2"/>
        <v>2791</v>
      </c>
      <c r="I17" s="30">
        <v>4332</v>
      </c>
      <c r="J17" s="30">
        <v>41</v>
      </c>
      <c r="K17" s="27">
        <v>57</v>
      </c>
      <c r="L17" s="29">
        <f t="shared" si="3"/>
        <v>7164</v>
      </c>
      <c r="N17" s="78" t="s">
        <v>107</v>
      </c>
      <c r="O17" s="81" t="s">
        <v>108</v>
      </c>
      <c r="P17" s="82"/>
      <c r="Q17" s="83"/>
      <c r="R17" s="27">
        <v>78012</v>
      </c>
      <c r="S17" s="28">
        <v>4</v>
      </c>
      <c r="T17" s="29">
        <f t="shared" ref="T17:T88" si="12">SUM(R17:S17)</f>
        <v>78016</v>
      </c>
      <c r="U17" s="30">
        <v>208997</v>
      </c>
      <c r="V17" s="30">
        <v>1179</v>
      </c>
      <c r="W17" s="27">
        <v>1290</v>
      </c>
      <c r="X17" s="29">
        <f t="shared" si="1"/>
        <v>288192</v>
      </c>
    </row>
    <row r="18" spans="1:24" s="2" customFormat="1" ht="7.5" customHeight="1" x14ac:dyDescent="0.2">
      <c r="A18" s="11"/>
      <c r="B18" s="79"/>
      <c r="C18" s="125"/>
      <c r="D18" s="91" t="s">
        <v>79</v>
      </c>
      <c r="E18" s="92"/>
      <c r="F18" s="27">
        <f>SUM(F16:F17)</f>
        <v>24478</v>
      </c>
      <c r="G18" s="28">
        <f>SUM(G16:G17)</f>
        <v>3</v>
      </c>
      <c r="H18" s="29">
        <f t="shared" si="2"/>
        <v>24481</v>
      </c>
      <c r="I18" s="30">
        <f t="shared" ref="I18:K18" si="13">SUM(I16:I17)</f>
        <v>63360</v>
      </c>
      <c r="J18" s="30">
        <f t="shared" si="13"/>
        <v>409</v>
      </c>
      <c r="K18" s="27">
        <f t="shared" si="13"/>
        <v>715</v>
      </c>
      <c r="L18" s="29">
        <f t="shared" si="3"/>
        <v>88250</v>
      </c>
      <c r="N18" s="79"/>
      <c r="O18" s="96" t="s">
        <v>109</v>
      </c>
      <c r="P18" s="87" t="s">
        <v>110</v>
      </c>
      <c r="Q18" s="86"/>
      <c r="R18" s="27">
        <v>146813</v>
      </c>
      <c r="S18" s="28">
        <v>27</v>
      </c>
      <c r="T18" s="29">
        <f t="shared" si="12"/>
        <v>146840</v>
      </c>
      <c r="U18" s="30">
        <v>464223</v>
      </c>
      <c r="V18" s="30">
        <v>2507</v>
      </c>
      <c r="W18" s="27">
        <v>3586</v>
      </c>
      <c r="X18" s="29">
        <f t="shared" si="1"/>
        <v>613570</v>
      </c>
    </row>
    <row r="19" spans="1:24" s="2" customFormat="1" ht="7.5" customHeight="1" x14ac:dyDescent="0.2">
      <c r="A19" s="11"/>
      <c r="B19" s="80"/>
      <c r="C19" s="75" t="s">
        <v>106</v>
      </c>
      <c r="D19" s="76"/>
      <c r="E19" s="77"/>
      <c r="F19" s="35">
        <f>SUM(F6:F8,F11,F14:F15,F18)</f>
        <v>258683</v>
      </c>
      <c r="G19" s="38">
        <f>SUM(G6:G8,G11,G14:G15,G18)</f>
        <v>22</v>
      </c>
      <c r="H19" s="37">
        <f t="shared" si="2"/>
        <v>258705</v>
      </c>
      <c r="I19" s="39">
        <f t="shared" ref="I19:K19" si="14">SUM(I6:I8,I11,I14:I15,I18)</f>
        <v>918559</v>
      </c>
      <c r="J19" s="39">
        <f t="shared" si="14"/>
        <v>6673</v>
      </c>
      <c r="K19" s="35">
        <f t="shared" si="14"/>
        <v>16619</v>
      </c>
      <c r="L19" s="37">
        <f t="shared" si="3"/>
        <v>1183937</v>
      </c>
      <c r="N19" s="79"/>
      <c r="O19" s="97"/>
      <c r="P19" s="87" t="s">
        <v>111</v>
      </c>
      <c r="Q19" s="86"/>
      <c r="R19" s="27">
        <v>22125</v>
      </c>
      <c r="S19" s="28">
        <v>6</v>
      </c>
      <c r="T19" s="29">
        <f t="shared" si="12"/>
        <v>22131</v>
      </c>
      <c r="U19" s="30">
        <v>39056</v>
      </c>
      <c r="V19" s="30">
        <v>301</v>
      </c>
      <c r="W19" s="27">
        <v>286</v>
      </c>
      <c r="X19" s="29">
        <f t="shared" si="1"/>
        <v>61488</v>
      </c>
    </row>
    <row r="20" spans="1:24" s="2" customFormat="1" ht="7.5" customHeight="1" x14ac:dyDescent="0.2">
      <c r="A20" s="11"/>
      <c r="B20" s="78" t="s">
        <v>112</v>
      </c>
      <c r="C20" s="100" t="s">
        <v>113</v>
      </c>
      <c r="D20" s="99" t="s">
        <v>114</v>
      </c>
      <c r="E20" s="31" t="s">
        <v>115</v>
      </c>
      <c r="F20" s="27">
        <v>64874</v>
      </c>
      <c r="G20" s="28">
        <v>3</v>
      </c>
      <c r="H20" s="29">
        <f t="shared" si="2"/>
        <v>64877</v>
      </c>
      <c r="I20" s="30">
        <v>159654</v>
      </c>
      <c r="J20" s="30">
        <v>1228</v>
      </c>
      <c r="K20" s="27">
        <v>1202</v>
      </c>
      <c r="L20" s="29">
        <f t="shared" si="3"/>
        <v>225759</v>
      </c>
      <c r="N20" s="79"/>
      <c r="O20" s="98"/>
      <c r="P20" s="87" t="s">
        <v>79</v>
      </c>
      <c r="Q20" s="86"/>
      <c r="R20" s="27">
        <f>SUM(R18:R19)</f>
        <v>168938</v>
      </c>
      <c r="S20" s="28">
        <f>SUM(S18:S19)</f>
        <v>33</v>
      </c>
      <c r="T20" s="29">
        <f t="shared" si="12"/>
        <v>168971</v>
      </c>
      <c r="U20" s="30">
        <f t="shared" ref="U20:W20" si="15">SUM(U18:U19)</f>
        <v>503279</v>
      </c>
      <c r="V20" s="30">
        <f t="shared" si="15"/>
        <v>2808</v>
      </c>
      <c r="W20" s="27">
        <f t="shared" si="15"/>
        <v>3872</v>
      </c>
      <c r="X20" s="29">
        <f t="shared" si="1"/>
        <v>675058</v>
      </c>
    </row>
    <row r="21" spans="1:24" s="2" customFormat="1" ht="7.5" customHeight="1" x14ac:dyDescent="0.2">
      <c r="A21" s="11"/>
      <c r="B21" s="79"/>
      <c r="C21" s="97"/>
      <c r="D21" s="113"/>
      <c r="E21" s="31" t="s">
        <v>116</v>
      </c>
      <c r="F21" s="27">
        <v>17001</v>
      </c>
      <c r="G21" s="28">
        <v>0</v>
      </c>
      <c r="H21" s="29">
        <f t="shared" si="2"/>
        <v>17001</v>
      </c>
      <c r="I21" s="30">
        <v>44506</v>
      </c>
      <c r="J21" s="30">
        <v>315</v>
      </c>
      <c r="K21" s="27">
        <v>269</v>
      </c>
      <c r="L21" s="29">
        <f t="shared" si="3"/>
        <v>61822</v>
      </c>
      <c r="N21" s="79"/>
      <c r="O21" s="96" t="s">
        <v>117</v>
      </c>
      <c r="P21" s="87" t="s">
        <v>118</v>
      </c>
      <c r="Q21" s="86"/>
      <c r="R21" s="27">
        <v>74381</v>
      </c>
      <c r="S21" s="28">
        <v>15</v>
      </c>
      <c r="T21" s="29">
        <f t="shared" si="12"/>
        <v>74396</v>
      </c>
      <c r="U21" s="30">
        <v>262442</v>
      </c>
      <c r="V21" s="30">
        <v>1269</v>
      </c>
      <c r="W21" s="27">
        <v>2163</v>
      </c>
      <c r="X21" s="29">
        <f t="shared" si="1"/>
        <v>338107</v>
      </c>
    </row>
    <row r="22" spans="1:24" s="2" customFormat="1" ht="7.5" customHeight="1" x14ac:dyDescent="0.2">
      <c r="A22" s="11"/>
      <c r="B22" s="79"/>
      <c r="C22" s="97"/>
      <c r="D22" s="113"/>
      <c r="E22" s="31" t="s">
        <v>79</v>
      </c>
      <c r="F22" s="27">
        <f>SUM(F20:F21)</f>
        <v>81875</v>
      </c>
      <c r="G22" s="28">
        <f>SUM(G20:G21)</f>
        <v>3</v>
      </c>
      <c r="H22" s="29">
        <f t="shared" si="2"/>
        <v>81878</v>
      </c>
      <c r="I22" s="30">
        <f t="shared" ref="I22:K22" si="16">SUM(I20:I21)</f>
        <v>204160</v>
      </c>
      <c r="J22" s="30">
        <f t="shared" si="16"/>
        <v>1543</v>
      </c>
      <c r="K22" s="27">
        <f t="shared" si="16"/>
        <v>1471</v>
      </c>
      <c r="L22" s="29">
        <f t="shared" si="3"/>
        <v>287581</v>
      </c>
      <c r="N22" s="79"/>
      <c r="O22" s="97"/>
      <c r="P22" s="87" t="s">
        <v>119</v>
      </c>
      <c r="Q22" s="86"/>
      <c r="R22" s="32">
        <v>100309</v>
      </c>
      <c r="S22" s="33">
        <v>17</v>
      </c>
      <c r="T22" s="40">
        <f t="shared" si="12"/>
        <v>100326</v>
      </c>
      <c r="U22" s="34">
        <v>357698</v>
      </c>
      <c r="V22" s="34">
        <v>1337</v>
      </c>
      <c r="W22" s="32">
        <v>2910</v>
      </c>
      <c r="X22" s="40">
        <f t="shared" si="1"/>
        <v>459361</v>
      </c>
    </row>
    <row r="23" spans="1:24" s="2" customFormat="1" ht="7.5" customHeight="1" x14ac:dyDescent="0.2">
      <c r="A23" s="11"/>
      <c r="B23" s="79"/>
      <c r="C23" s="98"/>
      <c r="D23" s="87" t="s">
        <v>120</v>
      </c>
      <c r="E23" s="86"/>
      <c r="F23" s="27">
        <v>50332</v>
      </c>
      <c r="G23" s="28">
        <v>0</v>
      </c>
      <c r="H23" s="29">
        <f t="shared" si="2"/>
        <v>50332</v>
      </c>
      <c r="I23" s="30">
        <v>118023</v>
      </c>
      <c r="J23" s="30">
        <v>852</v>
      </c>
      <c r="K23" s="27">
        <v>777</v>
      </c>
      <c r="L23" s="29">
        <f t="shared" si="3"/>
        <v>169207</v>
      </c>
      <c r="N23" s="79"/>
      <c r="O23" s="97"/>
      <c r="P23" s="88" t="s">
        <v>121</v>
      </c>
      <c r="Q23" s="31" t="s">
        <v>121</v>
      </c>
      <c r="R23" s="32">
        <v>17056</v>
      </c>
      <c r="S23" s="33">
        <v>1</v>
      </c>
      <c r="T23" s="40">
        <f t="shared" si="12"/>
        <v>17057</v>
      </c>
      <c r="U23" s="34">
        <v>59221</v>
      </c>
      <c r="V23" s="34">
        <v>324</v>
      </c>
      <c r="W23" s="32">
        <v>664</v>
      </c>
      <c r="X23" s="40">
        <f t="shared" si="1"/>
        <v>76602</v>
      </c>
    </row>
    <row r="24" spans="1:24" s="2" customFormat="1" ht="7.5" customHeight="1" x14ac:dyDescent="0.2">
      <c r="A24" s="11"/>
      <c r="B24" s="79"/>
      <c r="C24" s="71" t="s">
        <v>122</v>
      </c>
      <c r="D24" s="108" t="s">
        <v>123</v>
      </c>
      <c r="E24" s="109"/>
      <c r="F24" s="27">
        <v>76524</v>
      </c>
      <c r="G24" s="28">
        <v>8</v>
      </c>
      <c r="H24" s="29">
        <f t="shared" si="2"/>
        <v>76532</v>
      </c>
      <c r="I24" s="30">
        <v>146967</v>
      </c>
      <c r="J24" s="30">
        <v>1008</v>
      </c>
      <c r="K24" s="27">
        <v>1122</v>
      </c>
      <c r="L24" s="29">
        <f t="shared" si="3"/>
        <v>224507</v>
      </c>
      <c r="N24" s="79"/>
      <c r="O24" s="97"/>
      <c r="P24" s="89"/>
      <c r="Q24" s="31" t="s">
        <v>124</v>
      </c>
      <c r="R24" s="32">
        <v>36478</v>
      </c>
      <c r="S24" s="33">
        <v>3</v>
      </c>
      <c r="T24" s="40">
        <f t="shared" si="12"/>
        <v>36481</v>
      </c>
      <c r="U24" s="34">
        <v>90406</v>
      </c>
      <c r="V24" s="34">
        <v>578</v>
      </c>
      <c r="W24" s="32">
        <v>708</v>
      </c>
      <c r="X24" s="40">
        <f t="shared" si="1"/>
        <v>127465</v>
      </c>
    </row>
    <row r="25" spans="1:24" s="2" customFormat="1" ht="7.5" customHeight="1" x14ac:dyDescent="0.2">
      <c r="A25" s="11"/>
      <c r="B25" s="79"/>
      <c r="C25" s="71"/>
      <c r="D25" s="87" t="s">
        <v>125</v>
      </c>
      <c r="E25" s="86"/>
      <c r="F25" s="27">
        <v>30331</v>
      </c>
      <c r="G25" s="28">
        <v>1</v>
      </c>
      <c r="H25" s="29">
        <f t="shared" si="2"/>
        <v>30332</v>
      </c>
      <c r="I25" s="30">
        <v>95903</v>
      </c>
      <c r="J25" s="30">
        <v>590</v>
      </c>
      <c r="K25" s="27">
        <v>947</v>
      </c>
      <c r="L25" s="29">
        <f t="shared" si="3"/>
        <v>126825</v>
      </c>
      <c r="N25" s="79"/>
      <c r="O25" s="97"/>
      <c r="P25" s="89"/>
      <c r="Q25" s="31" t="s">
        <v>126</v>
      </c>
      <c r="R25" s="32">
        <v>41876</v>
      </c>
      <c r="S25" s="28">
        <v>9</v>
      </c>
      <c r="T25" s="29">
        <f t="shared" si="12"/>
        <v>41885</v>
      </c>
      <c r="U25" s="30">
        <v>140488</v>
      </c>
      <c r="V25" s="30">
        <v>721</v>
      </c>
      <c r="W25" s="27">
        <v>1069</v>
      </c>
      <c r="X25" s="29">
        <f t="shared" si="1"/>
        <v>183094</v>
      </c>
    </row>
    <row r="26" spans="1:24" s="2" customFormat="1" ht="7.5" customHeight="1" x14ac:dyDescent="0.2">
      <c r="A26" s="11"/>
      <c r="B26" s="79"/>
      <c r="C26" s="71"/>
      <c r="D26" s="87" t="s">
        <v>127</v>
      </c>
      <c r="E26" s="86"/>
      <c r="F26" s="27">
        <v>34894</v>
      </c>
      <c r="G26" s="28">
        <v>1</v>
      </c>
      <c r="H26" s="29">
        <f t="shared" si="2"/>
        <v>34895</v>
      </c>
      <c r="I26" s="30">
        <v>71803</v>
      </c>
      <c r="J26" s="30">
        <v>374</v>
      </c>
      <c r="K26" s="27">
        <v>445</v>
      </c>
      <c r="L26" s="29">
        <f t="shared" si="3"/>
        <v>107072</v>
      </c>
      <c r="N26" s="79"/>
      <c r="O26" s="98"/>
      <c r="P26" s="90"/>
      <c r="Q26" s="31" t="s">
        <v>79</v>
      </c>
      <c r="R26" s="27">
        <f>SUM(R23:R25)</f>
        <v>95410</v>
      </c>
      <c r="S26" s="28">
        <f>SUM(S23:S25)</f>
        <v>13</v>
      </c>
      <c r="T26" s="40">
        <f t="shared" si="12"/>
        <v>95423</v>
      </c>
      <c r="U26" s="30">
        <f t="shared" ref="U26:W26" si="17">SUM(U23:U25)</f>
        <v>290115</v>
      </c>
      <c r="V26" s="30">
        <f t="shared" si="17"/>
        <v>1623</v>
      </c>
      <c r="W26" s="27">
        <f t="shared" si="17"/>
        <v>2441</v>
      </c>
      <c r="X26" s="40">
        <f t="shared" si="1"/>
        <v>387161</v>
      </c>
    </row>
    <row r="27" spans="1:24" s="2" customFormat="1" ht="7.5" customHeight="1" x14ac:dyDescent="0.2">
      <c r="A27" s="11"/>
      <c r="B27" s="79"/>
      <c r="C27" s="71"/>
      <c r="D27" s="111" t="s">
        <v>79</v>
      </c>
      <c r="E27" s="112"/>
      <c r="F27" s="41">
        <f>SUM(F24:F26)</f>
        <v>141749</v>
      </c>
      <c r="G27" s="28">
        <f>SUM(G24:G26)</f>
        <v>10</v>
      </c>
      <c r="H27" s="29">
        <f t="shared" si="2"/>
        <v>141759</v>
      </c>
      <c r="I27" s="30">
        <f>SUM(I24:I26)</f>
        <v>314673</v>
      </c>
      <c r="J27" s="30">
        <f>SUM(J24:J26)</f>
        <v>1972</v>
      </c>
      <c r="K27" s="27">
        <f>SUM(K24:K26)</f>
        <v>2514</v>
      </c>
      <c r="L27" s="29">
        <f>SUM(H27:J27)</f>
        <v>458404</v>
      </c>
      <c r="N27" s="79"/>
      <c r="O27" s="96" t="s">
        <v>128</v>
      </c>
      <c r="P27" s="87" t="s">
        <v>129</v>
      </c>
      <c r="Q27" s="86"/>
      <c r="R27" s="27">
        <v>126193</v>
      </c>
      <c r="S27" s="28">
        <v>30</v>
      </c>
      <c r="T27" s="29">
        <f t="shared" si="12"/>
        <v>126223</v>
      </c>
      <c r="U27" s="30">
        <v>488402</v>
      </c>
      <c r="V27" s="30">
        <v>3581</v>
      </c>
      <c r="W27" s="27">
        <v>9061</v>
      </c>
      <c r="X27" s="40">
        <f t="shared" si="1"/>
        <v>618206</v>
      </c>
    </row>
    <row r="28" spans="1:24" s="2" customFormat="1" ht="7.5" customHeight="1" x14ac:dyDescent="0.2">
      <c r="A28" s="11"/>
      <c r="B28" s="79"/>
      <c r="C28" s="96" t="s">
        <v>130</v>
      </c>
      <c r="D28" s="87" t="s">
        <v>131</v>
      </c>
      <c r="E28" s="86"/>
      <c r="F28" s="27">
        <v>122821</v>
      </c>
      <c r="G28" s="28">
        <v>10</v>
      </c>
      <c r="H28" s="29">
        <f t="shared" si="2"/>
        <v>122831</v>
      </c>
      <c r="I28" s="30">
        <v>320700</v>
      </c>
      <c r="J28" s="30">
        <v>2651</v>
      </c>
      <c r="K28" s="27">
        <v>2444</v>
      </c>
      <c r="L28" s="29">
        <f t="shared" si="3"/>
        <v>446182</v>
      </c>
      <c r="N28" s="79"/>
      <c r="O28" s="97"/>
      <c r="P28" s="87" t="s">
        <v>132</v>
      </c>
      <c r="Q28" s="86"/>
      <c r="R28" s="27">
        <v>64589</v>
      </c>
      <c r="S28" s="28">
        <v>10</v>
      </c>
      <c r="T28" s="29">
        <f t="shared" si="12"/>
        <v>64599</v>
      </c>
      <c r="U28" s="30">
        <v>181370</v>
      </c>
      <c r="V28" s="30">
        <v>759</v>
      </c>
      <c r="W28" s="27">
        <v>1477</v>
      </c>
      <c r="X28" s="40">
        <f t="shared" si="1"/>
        <v>246728</v>
      </c>
    </row>
    <row r="29" spans="1:24" s="2" customFormat="1" ht="7.5" customHeight="1" x14ac:dyDescent="0.2">
      <c r="A29" s="11"/>
      <c r="B29" s="79"/>
      <c r="C29" s="97"/>
      <c r="D29" s="87" t="s">
        <v>133</v>
      </c>
      <c r="E29" s="86"/>
      <c r="F29" s="27">
        <v>33054</v>
      </c>
      <c r="G29" s="28">
        <v>3</v>
      </c>
      <c r="H29" s="29">
        <f t="shared" si="2"/>
        <v>33057</v>
      </c>
      <c r="I29" s="30">
        <v>150901</v>
      </c>
      <c r="J29" s="30">
        <v>951</v>
      </c>
      <c r="K29" s="27">
        <v>3000</v>
      </c>
      <c r="L29" s="29">
        <f t="shared" si="3"/>
        <v>184909</v>
      </c>
      <c r="N29" s="79"/>
      <c r="O29" s="97"/>
      <c r="P29" s="88" t="s">
        <v>134</v>
      </c>
      <c r="Q29" s="31" t="s">
        <v>134</v>
      </c>
      <c r="R29" s="27">
        <v>45259</v>
      </c>
      <c r="S29" s="28">
        <v>11</v>
      </c>
      <c r="T29" s="29">
        <f t="shared" si="12"/>
        <v>45270</v>
      </c>
      <c r="U29" s="30">
        <v>161341</v>
      </c>
      <c r="V29" s="30">
        <v>852</v>
      </c>
      <c r="W29" s="27">
        <v>1766</v>
      </c>
      <c r="X29" s="40">
        <f t="shared" si="1"/>
        <v>207463</v>
      </c>
    </row>
    <row r="30" spans="1:24" s="2" customFormat="1" ht="7.5" customHeight="1" x14ac:dyDescent="0.2">
      <c r="A30" s="11"/>
      <c r="B30" s="79"/>
      <c r="C30" s="98"/>
      <c r="D30" s="87" t="s">
        <v>79</v>
      </c>
      <c r="E30" s="86"/>
      <c r="F30" s="41">
        <f>SUM(F28:F29)</f>
        <v>155875</v>
      </c>
      <c r="G30" s="28">
        <f>SUM(G28:G29)</f>
        <v>13</v>
      </c>
      <c r="H30" s="29">
        <f t="shared" si="2"/>
        <v>155888</v>
      </c>
      <c r="I30" s="27">
        <f>SUM(I28:I29)</f>
        <v>471601</v>
      </c>
      <c r="J30" s="27">
        <f>SUM(J28:J29)</f>
        <v>3602</v>
      </c>
      <c r="K30" s="27">
        <f>SUM(K28:K29)</f>
        <v>5444</v>
      </c>
      <c r="L30" s="29">
        <f t="shared" si="3"/>
        <v>631091</v>
      </c>
      <c r="N30" s="79"/>
      <c r="O30" s="97"/>
      <c r="P30" s="89"/>
      <c r="Q30" s="31" t="s">
        <v>135</v>
      </c>
      <c r="R30" s="27">
        <v>22707</v>
      </c>
      <c r="S30" s="28">
        <v>6</v>
      </c>
      <c r="T30" s="29">
        <f t="shared" si="12"/>
        <v>22713</v>
      </c>
      <c r="U30" s="30">
        <v>89038</v>
      </c>
      <c r="V30" s="30">
        <v>362</v>
      </c>
      <c r="W30" s="27">
        <v>1034</v>
      </c>
      <c r="X30" s="40">
        <f t="shared" si="1"/>
        <v>112113</v>
      </c>
    </row>
    <row r="31" spans="1:24" s="2" customFormat="1" ht="7.5" customHeight="1" x14ac:dyDescent="0.2">
      <c r="A31" s="11"/>
      <c r="B31" s="79"/>
      <c r="C31" s="84" t="s">
        <v>136</v>
      </c>
      <c r="D31" s="85"/>
      <c r="E31" s="86"/>
      <c r="F31" s="27">
        <v>119442</v>
      </c>
      <c r="G31" s="28">
        <v>6</v>
      </c>
      <c r="H31" s="29">
        <f t="shared" si="2"/>
        <v>119448</v>
      </c>
      <c r="I31" s="30">
        <v>248482</v>
      </c>
      <c r="J31" s="30">
        <v>1933</v>
      </c>
      <c r="K31" s="27">
        <v>1892</v>
      </c>
      <c r="L31" s="29">
        <f t="shared" si="3"/>
        <v>369863</v>
      </c>
      <c r="N31" s="79"/>
      <c r="O31" s="97"/>
      <c r="P31" s="89"/>
      <c r="Q31" s="31" t="s">
        <v>137</v>
      </c>
      <c r="R31" s="41">
        <v>24742</v>
      </c>
      <c r="S31" s="28">
        <v>11</v>
      </c>
      <c r="T31" s="29">
        <f t="shared" si="12"/>
        <v>24753</v>
      </c>
      <c r="U31" s="27">
        <v>80818</v>
      </c>
      <c r="V31" s="27">
        <v>438</v>
      </c>
      <c r="W31" s="27">
        <v>838</v>
      </c>
      <c r="X31" s="29">
        <f t="shared" si="1"/>
        <v>106009</v>
      </c>
    </row>
    <row r="32" spans="1:24" s="2" customFormat="1" ht="7.5" customHeight="1" x14ac:dyDescent="0.2">
      <c r="A32" s="11"/>
      <c r="B32" s="79"/>
      <c r="C32" s="96" t="s">
        <v>138</v>
      </c>
      <c r="D32" s="87" t="s">
        <v>139</v>
      </c>
      <c r="E32" s="86"/>
      <c r="F32" s="27">
        <v>90660</v>
      </c>
      <c r="G32" s="28">
        <v>7</v>
      </c>
      <c r="H32" s="29">
        <f t="shared" si="2"/>
        <v>90667</v>
      </c>
      <c r="I32" s="30">
        <v>210180</v>
      </c>
      <c r="J32" s="30">
        <v>1591</v>
      </c>
      <c r="K32" s="27">
        <v>1524</v>
      </c>
      <c r="L32" s="29">
        <f t="shared" si="3"/>
        <v>302438</v>
      </c>
      <c r="N32" s="79"/>
      <c r="O32" s="97"/>
      <c r="P32" s="90"/>
      <c r="Q32" s="31" t="s">
        <v>79</v>
      </c>
      <c r="R32" s="27">
        <f>SUM(R29:R31)</f>
        <v>92708</v>
      </c>
      <c r="S32" s="28">
        <f>SUM(S29:S31)</f>
        <v>28</v>
      </c>
      <c r="T32" s="29">
        <f t="shared" si="12"/>
        <v>92736</v>
      </c>
      <c r="U32" s="30">
        <f t="shared" ref="U32:W32" si="18">SUM(U29:U31)</f>
        <v>331197</v>
      </c>
      <c r="V32" s="30">
        <f t="shared" si="18"/>
        <v>1652</v>
      </c>
      <c r="W32" s="27">
        <f t="shared" si="18"/>
        <v>3638</v>
      </c>
      <c r="X32" s="40">
        <f t="shared" si="1"/>
        <v>425585</v>
      </c>
    </row>
    <row r="33" spans="1:24" s="2" customFormat="1" ht="7.5" customHeight="1" x14ac:dyDescent="0.2">
      <c r="A33" s="42"/>
      <c r="B33" s="79"/>
      <c r="C33" s="98"/>
      <c r="D33" s="87" t="s">
        <v>140</v>
      </c>
      <c r="E33" s="86"/>
      <c r="F33" s="27">
        <v>32179</v>
      </c>
      <c r="G33" s="28">
        <v>2</v>
      </c>
      <c r="H33" s="29">
        <f t="shared" si="2"/>
        <v>32181</v>
      </c>
      <c r="I33" s="30">
        <v>75832</v>
      </c>
      <c r="J33" s="30">
        <v>716</v>
      </c>
      <c r="K33" s="27">
        <v>386</v>
      </c>
      <c r="L33" s="29">
        <f t="shared" si="3"/>
        <v>108729</v>
      </c>
      <c r="N33" s="79"/>
      <c r="O33" s="97"/>
      <c r="P33" s="88" t="s">
        <v>141</v>
      </c>
      <c r="Q33" s="31" t="s">
        <v>142</v>
      </c>
      <c r="R33" s="27">
        <v>41109</v>
      </c>
      <c r="S33" s="28">
        <v>11</v>
      </c>
      <c r="T33" s="29">
        <f t="shared" si="12"/>
        <v>41120</v>
      </c>
      <c r="U33" s="30">
        <v>183311</v>
      </c>
      <c r="V33" s="30">
        <v>1042</v>
      </c>
      <c r="W33" s="27">
        <v>2439</v>
      </c>
      <c r="X33" s="40">
        <f t="shared" si="1"/>
        <v>225473</v>
      </c>
    </row>
    <row r="34" spans="1:24" s="2" customFormat="1" ht="7.5" customHeight="1" x14ac:dyDescent="0.2">
      <c r="A34" s="43"/>
      <c r="B34" s="79"/>
      <c r="C34" s="96" t="s">
        <v>143</v>
      </c>
      <c r="D34" s="88" t="s">
        <v>144</v>
      </c>
      <c r="E34" s="31" t="s">
        <v>144</v>
      </c>
      <c r="F34" s="27">
        <v>81910</v>
      </c>
      <c r="G34" s="28">
        <v>4</v>
      </c>
      <c r="H34" s="29">
        <f t="shared" si="2"/>
        <v>81914</v>
      </c>
      <c r="I34" s="30">
        <v>190592</v>
      </c>
      <c r="J34" s="30">
        <v>1305</v>
      </c>
      <c r="K34" s="27">
        <v>1279</v>
      </c>
      <c r="L34" s="29">
        <f t="shared" si="3"/>
        <v>273811</v>
      </c>
      <c r="N34" s="79"/>
      <c r="O34" s="97"/>
      <c r="P34" s="89"/>
      <c r="Q34" s="31" t="s">
        <v>145</v>
      </c>
      <c r="R34" s="27">
        <v>13753</v>
      </c>
      <c r="S34" s="28">
        <v>7</v>
      </c>
      <c r="T34" s="29">
        <f t="shared" si="12"/>
        <v>13760</v>
      </c>
      <c r="U34" s="30">
        <v>78441</v>
      </c>
      <c r="V34" s="30">
        <v>509</v>
      </c>
      <c r="W34" s="27">
        <v>996</v>
      </c>
      <c r="X34" s="40">
        <f t="shared" si="1"/>
        <v>92710</v>
      </c>
    </row>
    <row r="35" spans="1:24" s="2" customFormat="1" ht="7.5" customHeight="1" x14ac:dyDescent="0.2">
      <c r="A35" s="43"/>
      <c r="B35" s="79"/>
      <c r="C35" s="97"/>
      <c r="D35" s="89"/>
      <c r="E35" s="31" t="s">
        <v>146</v>
      </c>
      <c r="F35" s="27">
        <v>34223</v>
      </c>
      <c r="G35" s="28">
        <v>2</v>
      </c>
      <c r="H35" s="29">
        <f t="shared" si="2"/>
        <v>34225</v>
      </c>
      <c r="I35" s="30">
        <v>61432</v>
      </c>
      <c r="J35" s="30">
        <v>776</v>
      </c>
      <c r="K35" s="27">
        <v>552</v>
      </c>
      <c r="L35" s="29">
        <f t="shared" si="3"/>
        <v>96433</v>
      </c>
      <c r="N35" s="79"/>
      <c r="O35" s="97"/>
      <c r="P35" s="89"/>
      <c r="Q35" s="31" t="s">
        <v>147</v>
      </c>
      <c r="R35" s="27">
        <v>10446</v>
      </c>
      <c r="S35" s="28">
        <v>3</v>
      </c>
      <c r="T35" s="29">
        <f t="shared" si="12"/>
        <v>10449</v>
      </c>
      <c r="U35" s="30">
        <v>53877</v>
      </c>
      <c r="V35" s="30">
        <v>258</v>
      </c>
      <c r="W35" s="27">
        <v>602</v>
      </c>
      <c r="X35" s="29">
        <f t="shared" si="1"/>
        <v>64584</v>
      </c>
    </row>
    <row r="36" spans="1:24" s="2" customFormat="1" ht="7.5" customHeight="1" x14ac:dyDescent="0.2">
      <c r="A36" s="43"/>
      <c r="B36" s="79"/>
      <c r="C36" s="97"/>
      <c r="D36" s="89"/>
      <c r="E36" s="31" t="s">
        <v>148</v>
      </c>
      <c r="F36" s="27">
        <v>22159</v>
      </c>
      <c r="G36" s="28">
        <v>0</v>
      </c>
      <c r="H36" s="29">
        <f t="shared" si="2"/>
        <v>22159</v>
      </c>
      <c r="I36" s="30">
        <v>73017</v>
      </c>
      <c r="J36" s="30">
        <v>501</v>
      </c>
      <c r="K36" s="27">
        <v>799</v>
      </c>
      <c r="L36" s="29">
        <f t="shared" si="3"/>
        <v>95677</v>
      </c>
      <c r="N36" s="79"/>
      <c r="O36" s="98"/>
      <c r="P36" s="90"/>
      <c r="Q36" s="31" t="s">
        <v>79</v>
      </c>
      <c r="R36" s="27">
        <f>SUM(R33:R35)</f>
        <v>65308</v>
      </c>
      <c r="S36" s="28">
        <f>SUM(S33:S35)</f>
        <v>21</v>
      </c>
      <c r="T36" s="29">
        <f t="shared" si="12"/>
        <v>65329</v>
      </c>
      <c r="U36" s="30">
        <f t="shared" ref="U36:W36" si="19">SUM(U33:U35)</f>
        <v>315629</v>
      </c>
      <c r="V36" s="30">
        <f t="shared" si="19"/>
        <v>1809</v>
      </c>
      <c r="W36" s="27">
        <f t="shared" si="19"/>
        <v>4037</v>
      </c>
      <c r="X36" s="40">
        <f t="shared" si="1"/>
        <v>382767</v>
      </c>
    </row>
    <row r="37" spans="1:24" s="2" customFormat="1" ht="7.5" customHeight="1" x14ac:dyDescent="0.2">
      <c r="A37" s="43"/>
      <c r="B37" s="79"/>
      <c r="C37" s="97"/>
      <c r="D37" s="89"/>
      <c r="E37" s="31" t="s">
        <v>149</v>
      </c>
      <c r="F37" s="41">
        <v>11823</v>
      </c>
      <c r="G37" s="28">
        <v>0</v>
      </c>
      <c r="H37" s="29">
        <f t="shared" si="2"/>
        <v>11823</v>
      </c>
      <c r="I37" s="41">
        <v>26947</v>
      </c>
      <c r="J37" s="41">
        <v>217</v>
      </c>
      <c r="K37" s="27">
        <v>208</v>
      </c>
      <c r="L37" s="29">
        <f t="shared" si="3"/>
        <v>38987</v>
      </c>
      <c r="N37" s="79"/>
      <c r="O37" s="96" t="s">
        <v>150</v>
      </c>
      <c r="P37" s="87" t="s">
        <v>151</v>
      </c>
      <c r="Q37" s="86"/>
      <c r="R37" s="27">
        <v>100169</v>
      </c>
      <c r="S37" s="28">
        <v>9</v>
      </c>
      <c r="T37" s="29">
        <f t="shared" ref="T37:T39" si="20">SUM(R37:S37)</f>
        <v>100178</v>
      </c>
      <c r="U37" s="30">
        <v>264026</v>
      </c>
      <c r="V37" s="30">
        <v>2018</v>
      </c>
      <c r="W37" s="27">
        <v>2048</v>
      </c>
      <c r="X37" s="40">
        <f t="shared" si="1"/>
        <v>366222</v>
      </c>
    </row>
    <row r="38" spans="1:24" s="2" customFormat="1" ht="7.5" customHeight="1" x14ac:dyDescent="0.2">
      <c r="A38" s="43"/>
      <c r="B38" s="79"/>
      <c r="C38" s="97"/>
      <c r="D38" s="90"/>
      <c r="E38" s="31" t="s">
        <v>79</v>
      </c>
      <c r="F38" s="41">
        <f>SUM(F34:F37)</f>
        <v>150115</v>
      </c>
      <c r="G38" s="28">
        <f>SUM(G34:G37)</f>
        <v>6</v>
      </c>
      <c r="H38" s="29">
        <f t="shared" si="2"/>
        <v>150121</v>
      </c>
      <c r="I38" s="27">
        <f>SUM(I34:I37)</f>
        <v>351988</v>
      </c>
      <c r="J38" s="27">
        <f>SUM(J34:J37)</f>
        <v>2799</v>
      </c>
      <c r="K38" s="27">
        <f>SUM(K34:K37)</f>
        <v>2838</v>
      </c>
      <c r="L38" s="29">
        <f t="shared" si="3"/>
        <v>504908</v>
      </c>
      <c r="N38" s="79"/>
      <c r="O38" s="97"/>
      <c r="P38" s="87" t="s">
        <v>152</v>
      </c>
      <c r="Q38" s="86"/>
      <c r="R38" s="27">
        <v>22735</v>
      </c>
      <c r="S38" s="28">
        <v>4</v>
      </c>
      <c r="T38" s="29">
        <f t="shared" si="20"/>
        <v>22739</v>
      </c>
      <c r="U38" s="30">
        <v>69678</v>
      </c>
      <c r="V38" s="30">
        <v>369</v>
      </c>
      <c r="W38" s="27">
        <v>550</v>
      </c>
      <c r="X38" s="40">
        <f t="shared" si="1"/>
        <v>92786</v>
      </c>
    </row>
    <row r="39" spans="1:24" s="2" customFormat="1" ht="7.5" customHeight="1" x14ac:dyDescent="0.2">
      <c r="A39" s="43"/>
      <c r="B39" s="79"/>
      <c r="C39" s="98"/>
      <c r="D39" s="87" t="s">
        <v>153</v>
      </c>
      <c r="E39" s="86"/>
      <c r="F39" s="27">
        <v>45224</v>
      </c>
      <c r="G39" s="28">
        <v>2</v>
      </c>
      <c r="H39" s="29">
        <f t="shared" si="2"/>
        <v>45226</v>
      </c>
      <c r="I39" s="30">
        <v>110001</v>
      </c>
      <c r="J39" s="30">
        <v>670</v>
      </c>
      <c r="K39" s="27">
        <v>789</v>
      </c>
      <c r="L39" s="29">
        <f t="shared" si="3"/>
        <v>155897</v>
      </c>
      <c r="N39" s="79"/>
      <c r="O39" s="97"/>
      <c r="P39" s="87" t="s">
        <v>154</v>
      </c>
      <c r="Q39" s="86"/>
      <c r="R39" s="27">
        <v>28447</v>
      </c>
      <c r="S39" s="28">
        <v>2</v>
      </c>
      <c r="T39" s="29">
        <f t="shared" si="20"/>
        <v>28449</v>
      </c>
      <c r="U39" s="30">
        <v>70805</v>
      </c>
      <c r="V39" s="30">
        <v>606</v>
      </c>
      <c r="W39" s="27">
        <v>386</v>
      </c>
      <c r="X39" s="40">
        <f t="shared" si="1"/>
        <v>99860</v>
      </c>
    </row>
    <row r="40" spans="1:24" s="2" customFormat="1" ht="7.5" customHeight="1" x14ac:dyDescent="0.2">
      <c r="A40" s="43"/>
      <c r="B40" s="80"/>
      <c r="C40" s="75" t="s">
        <v>106</v>
      </c>
      <c r="D40" s="76"/>
      <c r="E40" s="77"/>
      <c r="F40" s="44">
        <f>SUM(F22:F23,F27,F30:F33,F38:F39)</f>
        <v>867451</v>
      </c>
      <c r="G40" s="38">
        <f>SUM(G22:G23,G27,G30:G33,G38:G39)</f>
        <v>49</v>
      </c>
      <c r="H40" s="37">
        <f t="shared" si="2"/>
        <v>867500</v>
      </c>
      <c r="I40" s="35">
        <f t="shared" ref="I40:K40" si="21">SUM(I22:I23,I27,I30:I33,I38:I39)</f>
        <v>2104940</v>
      </c>
      <c r="J40" s="35">
        <f t="shared" si="21"/>
        <v>15678</v>
      </c>
      <c r="K40" s="35">
        <f t="shared" si="21"/>
        <v>17635</v>
      </c>
      <c r="L40" s="45">
        <f t="shared" si="3"/>
        <v>2988118</v>
      </c>
      <c r="N40" s="79"/>
      <c r="O40" s="97"/>
      <c r="P40" s="87" t="s">
        <v>155</v>
      </c>
      <c r="Q40" s="86"/>
      <c r="R40" s="32">
        <v>22367</v>
      </c>
      <c r="S40" s="33">
        <v>15</v>
      </c>
      <c r="T40" s="29">
        <f t="shared" si="12"/>
        <v>22382</v>
      </c>
      <c r="U40" s="34">
        <v>72917</v>
      </c>
      <c r="V40" s="34">
        <v>582</v>
      </c>
      <c r="W40" s="32">
        <v>804</v>
      </c>
      <c r="X40" s="40">
        <f t="shared" si="1"/>
        <v>95881</v>
      </c>
    </row>
    <row r="41" spans="1:24" s="2" customFormat="1" ht="7.5" customHeight="1" x14ac:dyDescent="0.2">
      <c r="A41" s="43"/>
      <c r="B41" s="78" t="s">
        <v>156</v>
      </c>
      <c r="C41" s="100" t="s">
        <v>157</v>
      </c>
      <c r="D41" s="101" t="s">
        <v>158</v>
      </c>
      <c r="E41" s="83"/>
      <c r="F41" s="27">
        <v>131803</v>
      </c>
      <c r="G41" s="28">
        <v>10</v>
      </c>
      <c r="H41" s="29">
        <f t="shared" si="2"/>
        <v>131813</v>
      </c>
      <c r="I41" s="30">
        <v>327269</v>
      </c>
      <c r="J41" s="30">
        <v>1750</v>
      </c>
      <c r="K41" s="27">
        <v>2437</v>
      </c>
      <c r="L41" s="29">
        <f t="shared" si="3"/>
        <v>460832</v>
      </c>
      <c r="N41" s="79"/>
      <c r="O41" s="98"/>
      <c r="P41" s="87" t="s">
        <v>79</v>
      </c>
      <c r="Q41" s="86"/>
      <c r="R41" s="27">
        <f>SUM(R37:R40)</f>
        <v>173718</v>
      </c>
      <c r="S41" s="28">
        <f>SUM(S37:S40)</f>
        <v>30</v>
      </c>
      <c r="T41" s="29">
        <f t="shared" si="12"/>
        <v>173748</v>
      </c>
      <c r="U41" s="30">
        <f t="shared" ref="U41:W41" si="22">SUM(U37:U40)</f>
        <v>477426</v>
      </c>
      <c r="V41" s="30">
        <f t="shared" si="22"/>
        <v>3575</v>
      </c>
      <c r="W41" s="27">
        <f t="shared" si="22"/>
        <v>3788</v>
      </c>
      <c r="X41" s="29">
        <f t="shared" si="1"/>
        <v>654749</v>
      </c>
    </row>
    <row r="42" spans="1:24" s="2" customFormat="1" ht="7.5" customHeight="1" x14ac:dyDescent="0.2">
      <c r="A42" s="43"/>
      <c r="B42" s="79"/>
      <c r="C42" s="97"/>
      <c r="D42" s="88" t="s">
        <v>159</v>
      </c>
      <c r="E42" s="31" t="s">
        <v>160</v>
      </c>
      <c r="F42" s="27">
        <v>52184</v>
      </c>
      <c r="G42" s="28">
        <v>5</v>
      </c>
      <c r="H42" s="29">
        <f t="shared" si="2"/>
        <v>52189</v>
      </c>
      <c r="I42" s="30">
        <v>147422</v>
      </c>
      <c r="J42" s="30">
        <v>786</v>
      </c>
      <c r="K42" s="27">
        <v>1472</v>
      </c>
      <c r="L42" s="29">
        <f t="shared" si="3"/>
        <v>200397</v>
      </c>
      <c r="N42" s="80"/>
      <c r="O42" s="75" t="s">
        <v>106</v>
      </c>
      <c r="P42" s="76"/>
      <c r="Q42" s="77"/>
      <c r="R42" s="35">
        <f>SUM(R17,R20:R22,R26:R28,R32,R36,R41)</f>
        <v>1039566</v>
      </c>
      <c r="S42" s="36">
        <f>SUM(S17,S20:S22,S26:S28,S32,S36,S41)</f>
        <v>201</v>
      </c>
      <c r="T42" s="37">
        <f t="shared" si="12"/>
        <v>1039767</v>
      </c>
      <c r="U42" s="35">
        <f t="shared" ref="U42:W42" si="23">SUM(U17,U20:U22,U26:U28,U32,U36,U41)</f>
        <v>3416555</v>
      </c>
      <c r="V42" s="35">
        <f t="shared" si="23"/>
        <v>19592</v>
      </c>
      <c r="W42" s="35">
        <f t="shared" si="23"/>
        <v>34677</v>
      </c>
      <c r="X42" s="37">
        <f t="shared" si="1"/>
        <v>4475914</v>
      </c>
    </row>
    <row r="43" spans="1:24" s="2" customFormat="1" ht="7.5" customHeight="1" x14ac:dyDescent="0.2">
      <c r="A43" s="43"/>
      <c r="B43" s="79"/>
      <c r="C43" s="97"/>
      <c r="D43" s="89"/>
      <c r="E43" s="31" t="s">
        <v>161</v>
      </c>
      <c r="F43" s="27">
        <v>82037</v>
      </c>
      <c r="G43" s="28">
        <v>8</v>
      </c>
      <c r="H43" s="29">
        <f t="shared" si="2"/>
        <v>82045</v>
      </c>
      <c r="I43" s="30">
        <v>206358</v>
      </c>
      <c r="J43" s="30">
        <v>909</v>
      </c>
      <c r="K43" s="27">
        <v>1863</v>
      </c>
      <c r="L43" s="29">
        <f t="shared" si="3"/>
        <v>289312</v>
      </c>
      <c r="N43" s="78" t="s">
        <v>162</v>
      </c>
      <c r="O43" s="81" t="s">
        <v>163</v>
      </c>
      <c r="P43" s="82"/>
      <c r="Q43" s="83"/>
      <c r="R43" s="27">
        <v>113177</v>
      </c>
      <c r="S43" s="28">
        <v>15</v>
      </c>
      <c r="T43" s="29">
        <f t="shared" si="12"/>
        <v>113192</v>
      </c>
      <c r="U43" s="30">
        <v>350484</v>
      </c>
      <c r="V43" s="30">
        <v>2328</v>
      </c>
      <c r="W43" s="27">
        <v>3042</v>
      </c>
      <c r="X43" s="29">
        <f t="shared" si="1"/>
        <v>466004</v>
      </c>
    </row>
    <row r="44" spans="1:24" s="2" customFormat="1" ht="7.5" customHeight="1" x14ac:dyDescent="0.2">
      <c r="A44" s="43"/>
      <c r="B44" s="79"/>
      <c r="C44" s="98"/>
      <c r="D44" s="90"/>
      <c r="E44" s="31" t="s">
        <v>79</v>
      </c>
      <c r="F44" s="41">
        <f>SUM(F42:F43)</f>
        <v>134221</v>
      </c>
      <c r="G44" s="28">
        <f>SUM(G42:G43)</f>
        <v>13</v>
      </c>
      <c r="H44" s="29">
        <f t="shared" si="2"/>
        <v>134234</v>
      </c>
      <c r="I44" s="27">
        <f>SUM(I42:I43)</f>
        <v>353780</v>
      </c>
      <c r="J44" s="27">
        <f>SUM(J42:J43)</f>
        <v>1695</v>
      </c>
      <c r="K44" s="27">
        <f>SUM(K42:K43)</f>
        <v>3335</v>
      </c>
      <c r="L44" s="29">
        <f t="shared" si="3"/>
        <v>489709</v>
      </c>
      <c r="N44" s="79"/>
      <c r="O44" s="84" t="s">
        <v>164</v>
      </c>
      <c r="P44" s="85"/>
      <c r="Q44" s="86"/>
      <c r="R44" s="27">
        <v>144941</v>
      </c>
      <c r="S44" s="28">
        <v>27</v>
      </c>
      <c r="T44" s="29">
        <f t="shared" si="12"/>
        <v>144968</v>
      </c>
      <c r="U44" s="30">
        <v>368698</v>
      </c>
      <c r="V44" s="30">
        <v>3543</v>
      </c>
      <c r="W44" s="27">
        <v>6955</v>
      </c>
      <c r="X44" s="29">
        <f t="shared" si="1"/>
        <v>517209</v>
      </c>
    </row>
    <row r="45" spans="1:24" s="2" customFormat="1" ht="7.5" customHeight="1" x14ac:dyDescent="0.2">
      <c r="A45" s="43"/>
      <c r="B45" s="79"/>
      <c r="C45" s="71" t="s">
        <v>165</v>
      </c>
      <c r="D45" s="99" t="s">
        <v>165</v>
      </c>
      <c r="E45" s="31" t="s">
        <v>166</v>
      </c>
      <c r="F45" s="27">
        <v>91335</v>
      </c>
      <c r="G45" s="28">
        <v>17</v>
      </c>
      <c r="H45" s="29">
        <f t="shared" si="2"/>
        <v>91352</v>
      </c>
      <c r="I45" s="30">
        <v>250421</v>
      </c>
      <c r="J45" s="30">
        <v>1415</v>
      </c>
      <c r="K45" s="27">
        <v>2264</v>
      </c>
      <c r="L45" s="29">
        <f t="shared" si="3"/>
        <v>343188</v>
      </c>
      <c r="N45" s="79"/>
      <c r="O45" s="96" t="s">
        <v>167</v>
      </c>
      <c r="P45" s="87" t="s">
        <v>168</v>
      </c>
      <c r="Q45" s="86"/>
      <c r="R45" s="46">
        <v>84246</v>
      </c>
      <c r="S45" s="47">
        <v>17</v>
      </c>
      <c r="T45" s="48">
        <f t="shared" si="12"/>
        <v>84263</v>
      </c>
      <c r="U45" s="49">
        <v>133854</v>
      </c>
      <c r="V45" s="49">
        <v>3204</v>
      </c>
      <c r="W45" s="46">
        <v>9587</v>
      </c>
      <c r="X45" s="48">
        <f t="shared" si="1"/>
        <v>221321</v>
      </c>
    </row>
    <row r="46" spans="1:24" s="2" customFormat="1" ht="7.5" customHeight="1" x14ac:dyDescent="0.2">
      <c r="A46" s="43"/>
      <c r="B46" s="79"/>
      <c r="C46" s="71"/>
      <c r="D46" s="99"/>
      <c r="E46" s="31" t="s">
        <v>169</v>
      </c>
      <c r="F46" s="27">
        <v>24362</v>
      </c>
      <c r="G46" s="28">
        <v>4</v>
      </c>
      <c r="H46" s="29">
        <f t="shared" si="2"/>
        <v>24366</v>
      </c>
      <c r="I46" s="30">
        <v>57592</v>
      </c>
      <c r="J46" s="30">
        <v>315</v>
      </c>
      <c r="K46" s="27">
        <v>306</v>
      </c>
      <c r="L46" s="29">
        <f t="shared" si="3"/>
        <v>82273</v>
      </c>
      <c r="N46" s="79"/>
      <c r="O46" s="97"/>
      <c r="P46" s="87" t="s">
        <v>170</v>
      </c>
      <c r="Q46" s="86"/>
      <c r="R46" s="27">
        <v>128441</v>
      </c>
      <c r="S46" s="28">
        <v>23</v>
      </c>
      <c r="T46" s="29">
        <f t="shared" si="12"/>
        <v>128464</v>
      </c>
      <c r="U46" s="30">
        <v>328449</v>
      </c>
      <c r="V46" s="30">
        <v>3980</v>
      </c>
      <c r="W46" s="27">
        <v>12644</v>
      </c>
      <c r="X46" s="29">
        <f t="shared" si="1"/>
        <v>460893</v>
      </c>
    </row>
    <row r="47" spans="1:24" s="2" customFormat="1" ht="7.5" customHeight="1" x14ac:dyDescent="0.2">
      <c r="A47" s="43"/>
      <c r="B47" s="79"/>
      <c r="C47" s="71"/>
      <c r="D47" s="99"/>
      <c r="E47" s="31" t="s">
        <v>79</v>
      </c>
      <c r="F47" s="41">
        <f>SUM(F45:F46)</f>
        <v>115697</v>
      </c>
      <c r="G47" s="28">
        <f>SUM(G45:G46)</f>
        <v>21</v>
      </c>
      <c r="H47" s="29">
        <f t="shared" si="2"/>
        <v>115718</v>
      </c>
      <c r="I47" s="27">
        <f>SUM(I45:I46)</f>
        <v>308013</v>
      </c>
      <c r="J47" s="27">
        <f>SUM(J45:J46)</f>
        <v>1730</v>
      </c>
      <c r="K47" s="27">
        <f>SUM(K45:K46)</f>
        <v>2570</v>
      </c>
      <c r="L47" s="29">
        <f t="shared" si="3"/>
        <v>425461</v>
      </c>
      <c r="N47" s="79"/>
      <c r="O47" s="97"/>
      <c r="P47" s="88" t="s">
        <v>171</v>
      </c>
      <c r="Q47" s="31" t="s">
        <v>172</v>
      </c>
      <c r="R47" s="27">
        <v>83711</v>
      </c>
      <c r="S47" s="28">
        <v>18</v>
      </c>
      <c r="T47" s="29">
        <f t="shared" si="12"/>
        <v>83729</v>
      </c>
      <c r="U47" s="30">
        <v>278204</v>
      </c>
      <c r="V47" s="30">
        <v>2268</v>
      </c>
      <c r="W47" s="27">
        <v>4065</v>
      </c>
      <c r="X47" s="29">
        <f t="shared" si="1"/>
        <v>364201</v>
      </c>
    </row>
    <row r="48" spans="1:24" s="2" customFormat="1" ht="7.5" customHeight="1" x14ac:dyDescent="0.2">
      <c r="A48" s="43"/>
      <c r="B48" s="79"/>
      <c r="C48" s="71"/>
      <c r="D48" s="91" t="s">
        <v>173</v>
      </c>
      <c r="E48" s="92"/>
      <c r="F48" s="27">
        <v>43803</v>
      </c>
      <c r="G48" s="28">
        <v>1</v>
      </c>
      <c r="H48" s="29">
        <f t="shared" si="2"/>
        <v>43804</v>
      </c>
      <c r="I48" s="30">
        <v>152099</v>
      </c>
      <c r="J48" s="30">
        <v>771</v>
      </c>
      <c r="K48" s="27">
        <v>1168</v>
      </c>
      <c r="L48" s="29">
        <f t="shared" si="3"/>
        <v>196674</v>
      </c>
      <c r="N48" s="79"/>
      <c r="O48" s="97"/>
      <c r="P48" s="89"/>
      <c r="Q48" s="31" t="s">
        <v>174</v>
      </c>
      <c r="R48" s="27">
        <v>36493</v>
      </c>
      <c r="S48" s="28">
        <v>8</v>
      </c>
      <c r="T48" s="29">
        <f t="shared" si="12"/>
        <v>36501</v>
      </c>
      <c r="U48" s="30">
        <v>106948</v>
      </c>
      <c r="V48" s="30">
        <v>981</v>
      </c>
      <c r="W48" s="27">
        <v>2356</v>
      </c>
      <c r="X48" s="29">
        <f t="shared" si="1"/>
        <v>144430</v>
      </c>
    </row>
    <row r="49" spans="1:24" s="2" customFormat="1" ht="7.5" customHeight="1" x14ac:dyDescent="0.2">
      <c r="A49" s="43"/>
      <c r="B49" s="79"/>
      <c r="C49" s="71" t="s">
        <v>175</v>
      </c>
      <c r="D49" s="108" t="s">
        <v>176</v>
      </c>
      <c r="E49" s="109"/>
      <c r="F49" s="27">
        <v>123648</v>
      </c>
      <c r="G49" s="28">
        <v>14</v>
      </c>
      <c r="H49" s="29">
        <f t="shared" si="2"/>
        <v>123662</v>
      </c>
      <c r="I49" s="30">
        <v>329476</v>
      </c>
      <c r="J49" s="30">
        <v>1984</v>
      </c>
      <c r="K49" s="27">
        <v>2284</v>
      </c>
      <c r="L49" s="29">
        <f t="shared" si="3"/>
        <v>455122</v>
      </c>
      <c r="N49" s="79"/>
      <c r="O49" s="98"/>
      <c r="P49" s="90"/>
      <c r="Q49" s="31" t="s">
        <v>79</v>
      </c>
      <c r="R49" s="27">
        <f>SUM(R47:R48)</f>
        <v>120204</v>
      </c>
      <c r="S49" s="28">
        <f>SUM(S47:S48)</f>
        <v>26</v>
      </c>
      <c r="T49" s="29">
        <f t="shared" si="12"/>
        <v>120230</v>
      </c>
      <c r="U49" s="30">
        <f>SUM(U47:U48)</f>
        <v>385152</v>
      </c>
      <c r="V49" s="30">
        <f>SUM(V47:V48)</f>
        <v>3249</v>
      </c>
      <c r="W49" s="27">
        <f>SUM(W47:W48)</f>
        <v>6421</v>
      </c>
      <c r="X49" s="29">
        <f t="shared" si="1"/>
        <v>508631</v>
      </c>
    </row>
    <row r="50" spans="1:24" s="2" customFormat="1" ht="7.5" customHeight="1" x14ac:dyDescent="0.2">
      <c r="A50" s="43"/>
      <c r="B50" s="79"/>
      <c r="C50" s="71"/>
      <c r="D50" s="87" t="s">
        <v>177</v>
      </c>
      <c r="E50" s="86"/>
      <c r="F50" s="27">
        <v>34509</v>
      </c>
      <c r="G50" s="28">
        <v>8</v>
      </c>
      <c r="H50" s="29">
        <f t="shared" si="2"/>
        <v>34517</v>
      </c>
      <c r="I50" s="30">
        <v>100597</v>
      </c>
      <c r="J50" s="30">
        <v>620</v>
      </c>
      <c r="K50" s="27">
        <v>835</v>
      </c>
      <c r="L50" s="29">
        <f t="shared" si="3"/>
        <v>135734</v>
      </c>
      <c r="N50" s="79"/>
      <c r="O50" s="110" t="s">
        <v>178</v>
      </c>
      <c r="P50" s="87" t="s">
        <v>179</v>
      </c>
      <c r="Q50" s="86"/>
      <c r="R50" s="27">
        <v>74876</v>
      </c>
      <c r="S50" s="28">
        <v>12</v>
      </c>
      <c r="T50" s="29">
        <f t="shared" si="12"/>
        <v>74888</v>
      </c>
      <c r="U50" s="30">
        <v>226771</v>
      </c>
      <c r="V50" s="30">
        <v>1980</v>
      </c>
      <c r="W50" s="27">
        <v>2620</v>
      </c>
      <c r="X50" s="29">
        <f t="shared" si="1"/>
        <v>303639</v>
      </c>
    </row>
    <row r="51" spans="1:24" s="2" customFormat="1" ht="7.5" customHeight="1" x14ac:dyDescent="0.2">
      <c r="A51" s="43"/>
      <c r="B51" s="79"/>
      <c r="C51" s="71"/>
      <c r="D51" s="87" t="s">
        <v>180</v>
      </c>
      <c r="E51" s="86"/>
      <c r="F51" s="41">
        <v>27728</v>
      </c>
      <c r="G51" s="28">
        <v>2</v>
      </c>
      <c r="H51" s="29">
        <f t="shared" si="2"/>
        <v>27730</v>
      </c>
      <c r="I51" s="41">
        <v>86255</v>
      </c>
      <c r="J51" s="41">
        <v>603</v>
      </c>
      <c r="K51" s="27">
        <v>769</v>
      </c>
      <c r="L51" s="29">
        <f t="shared" si="3"/>
        <v>114588</v>
      </c>
      <c r="N51" s="79"/>
      <c r="O51" s="89"/>
      <c r="P51" s="87" t="s">
        <v>181</v>
      </c>
      <c r="Q51" s="86"/>
      <c r="R51" s="27">
        <v>10949</v>
      </c>
      <c r="S51" s="28">
        <v>3</v>
      </c>
      <c r="T51" s="29">
        <f t="shared" si="12"/>
        <v>10952</v>
      </c>
      <c r="U51" s="30">
        <v>39069</v>
      </c>
      <c r="V51" s="30">
        <v>223</v>
      </c>
      <c r="W51" s="27">
        <v>414</v>
      </c>
      <c r="X51" s="29">
        <f t="shared" ref="X51:X52" si="24">SUM(T51:V51)</f>
        <v>50244</v>
      </c>
    </row>
    <row r="52" spans="1:24" s="2" customFormat="1" ht="7.5" customHeight="1" x14ac:dyDescent="0.2">
      <c r="A52" s="43"/>
      <c r="B52" s="79"/>
      <c r="C52" s="71"/>
      <c r="D52" s="111" t="s">
        <v>79</v>
      </c>
      <c r="E52" s="112"/>
      <c r="F52" s="41">
        <f>SUM(F49:F51)</f>
        <v>185885</v>
      </c>
      <c r="G52" s="28">
        <f>SUM(G49:G51)</f>
        <v>24</v>
      </c>
      <c r="H52" s="29">
        <f t="shared" ref="H52:H98" si="25">SUM(F52:G52)</f>
        <v>185909</v>
      </c>
      <c r="I52" s="41">
        <f>SUM(I49:I51)</f>
        <v>516328</v>
      </c>
      <c r="J52" s="41">
        <f>SUM(J49:J51)</f>
        <v>3207</v>
      </c>
      <c r="K52" s="41">
        <f>SUM(K49:K51)</f>
        <v>3888</v>
      </c>
      <c r="L52" s="29">
        <f t="shared" ref="L52:L98" si="26">SUM(H52:J52)</f>
        <v>705444</v>
      </c>
      <c r="N52" s="79"/>
      <c r="O52" s="90"/>
      <c r="P52" s="87" t="s">
        <v>79</v>
      </c>
      <c r="Q52" s="86"/>
      <c r="R52" s="27">
        <f>SUM(R50:R51)</f>
        <v>85825</v>
      </c>
      <c r="S52" s="28">
        <f>SUM(S50:S51)</f>
        <v>15</v>
      </c>
      <c r="T52" s="29">
        <f t="shared" si="12"/>
        <v>85840</v>
      </c>
      <c r="U52" s="30">
        <f t="shared" ref="U52:W52" si="27">SUM(U50:U51)</f>
        <v>265840</v>
      </c>
      <c r="V52" s="30">
        <f t="shared" si="27"/>
        <v>2203</v>
      </c>
      <c r="W52" s="27">
        <f t="shared" si="27"/>
        <v>3034</v>
      </c>
      <c r="X52" s="29">
        <f t="shared" si="24"/>
        <v>353883</v>
      </c>
    </row>
    <row r="53" spans="1:24" s="2" customFormat="1" ht="7.5" customHeight="1" x14ac:dyDescent="0.2">
      <c r="A53" s="43"/>
      <c r="B53" s="79"/>
      <c r="C53" s="96" t="s">
        <v>182</v>
      </c>
      <c r="D53" s="99" t="s">
        <v>183</v>
      </c>
      <c r="E53" s="31" t="s">
        <v>184</v>
      </c>
      <c r="F53" s="27">
        <v>61603</v>
      </c>
      <c r="G53" s="28">
        <v>10</v>
      </c>
      <c r="H53" s="29">
        <f t="shared" si="25"/>
        <v>61613</v>
      </c>
      <c r="I53" s="30">
        <v>221531</v>
      </c>
      <c r="J53" s="30">
        <v>1706</v>
      </c>
      <c r="K53" s="27">
        <v>6142</v>
      </c>
      <c r="L53" s="29">
        <f t="shared" si="26"/>
        <v>284850</v>
      </c>
      <c r="N53" s="79"/>
      <c r="O53" s="84" t="s">
        <v>185</v>
      </c>
      <c r="P53" s="85"/>
      <c r="Q53" s="86"/>
      <c r="R53" s="27">
        <v>116838</v>
      </c>
      <c r="S53" s="28">
        <v>18</v>
      </c>
      <c r="T53" s="29">
        <f t="shared" si="12"/>
        <v>116856</v>
      </c>
      <c r="U53" s="30">
        <v>273684</v>
      </c>
      <c r="V53" s="30">
        <v>2549</v>
      </c>
      <c r="W53" s="27">
        <v>1946</v>
      </c>
      <c r="X53" s="29">
        <f t="shared" si="1"/>
        <v>393089</v>
      </c>
    </row>
    <row r="54" spans="1:24" s="2" customFormat="1" ht="7.5" customHeight="1" x14ac:dyDescent="0.2">
      <c r="A54" s="43"/>
      <c r="B54" s="79"/>
      <c r="C54" s="97"/>
      <c r="D54" s="99"/>
      <c r="E54" s="31" t="s">
        <v>186</v>
      </c>
      <c r="F54" s="27">
        <v>17696</v>
      </c>
      <c r="G54" s="28">
        <v>3</v>
      </c>
      <c r="H54" s="29">
        <f t="shared" si="25"/>
        <v>17699</v>
      </c>
      <c r="I54" s="30">
        <v>50249</v>
      </c>
      <c r="J54" s="30">
        <v>557</v>
      </c>
      <c r="K54" s="27">
        <v>2526</v>
      </c>
      <c r="L54" s="29">
        <f t="shared" si="26"/>
        <v>68505</v>
      </c>
      <c r="N54" s="79"/>
      <c r="O54" s="96" t="s">
        <v>187</v>
      </c>
      <c r="P54" s="87" t="s">
        <v>188</v>
      </c>
      <c r="Q54" s="86"/>
      <c r="R54" s="27">
        <v>169380</v>
      </c>
      <c r="S54" s="28">
        <v>39</v>
      </c>
      <c r="T54" s="29">
        <f t="shared" si="12"/>
        <v>169419</v>
      </c>
      <c r="U54" s="30">
        <v>446114</v>
      </c>
      <c r="V54" s="30">
        <v>4166</v>
      </c>
      <c r="W54" s="27">
        <v>9998</v>
      </c>
      <c r="X54" s="29">
        <f t="shared" si="1"/>
        <v>619699</v>
      </c>
    </row>
    <row r="55" spans="1:24" s="2" customFormat="1" ht="7.5" customHeight="1" x14ac:dyDescent="0.2">
      <c r="A55" s="43"/>
      <c r="B55" s="79"/>
      <c r="C55" s="97"/>
      <c r="D55" s="99"/>
      <c r="E55" s="31" t="s">
        <v>79</v>
      </c>
      <c r="F55" s="41">
        <f>SUM(F53:F54)</f>
        <v>79299</v>
      </c>
      <c r="G55" s="28">
        <f>SUM(G53:G54)</f>
        <v>13</v>
      </c>
      <c r="H55" s="29">
        <f t="shared" si="25"/>
        <v>79312</v>
      </c>
      <c r="I55" s="41">
        <f>SUM(I53:I54)</f>
        <v>271780</v>
      </c>
      <c r="J55" s="41">
        <f>SUM(J53:J54)</f>
        <v>2263</v>
      </c>
      <c r="K55" s="41">
        <f>SUM(K53:K54)</f>
        <v>8668</v>
      </c>
      <c r="L55" s="29">
        <f t="shared" si="26"/>
        <v>353355</v>
      </c>
      <c r="N55" s="79"/>
      <c r="O55" s="98"/>
      <c r="P55" s="87" t="s">
        <v>189</v>
      </c>
      <c r="Q55" s="86"/>
      <c r="R55" s="27">
        <v>121454</v>
      </c>
      <c r="S55" s="28">
        <v>33</v>
      </c>
      <c r="T55" s="29">
        <f t="shared" si="12"/>
        <v>121487</v>
      </c>
      <c r="U55" s="30">
        <v>350700</v>
      </c>
      <c r="V55" s="30">
        <v>2561</v>
      </c>
      <c r="W55" s="27">
        <v>2706</v>
      </c>
      <c r="X55" s="29">
        <f t="shared" si="1"/>
        <v>474748</v>
      </c>
    </row>
    <row r="56" spans="1:24" s="2" customFormat="1" ht="7.5" customHeight="1" x14ac:dyDescent="0.2">
      <c r="A56" s="43"/>
      <c r="B56" s="79"/>
      <c r="C56" s="97"/>
      <c r="D56" s="72" t="s">
        <v>190</v>
      </c>
      <c r="E56" s="31" t="s">
        <v>190</v>
      </c>
      <c r="F56" s="27">
        <v>43694</v>
      </c>
      <c r="G56" s="28">
        <v>6</v>
      </c>
      <c r="H56" s="29">
        <f t="shared" si="25"/>
        <v>43700</v>
      </c>
      <c r="I56" s="30">
        <v>161512</v>
      </c>
      <c r="J56" s="30">
        <v>1176</v>
      </c>
      <c r="K56" s="27">
        <v>4062</v>
      </c>
      <c r="L56" s="29">
        <f t="shared" si="26"/>
        <v>206388</v>
      </c>
      <c r="N56" s="80"/>
      <c r="O56" s="75" t="s">
        <v>106</v>
      </c>
      <c r="P56" s="76"/>
      <c r="Q56" s="77"/>
      <c r="R56" s="35">
        <f>SUM(R43:R46,R52:R55,R49)</f>
        <v>1084506</v>
      </c>
      <c r="S56" s="36">
        <f>SUM(S43:S46,S52:S55,S49)</f>
        <v>213</v>
      </c>
      <c r="T56" s="37">
        <f t="shared" si="12"/>
        <v>1084719</v>
      </c>
      <c r="U56" s="35">
        <f t="shared" ref="U56:W56" si="28">SUM(U43:U46,U52:U55,U49)</f>
        <v>2902975</v>
      </c>
      <c r="V56" s="35">
        <f t="shared" si="28"/>
        <v>27783</v>
      </c>
      <c r="W56" s="35">
        <f t="shared" si="28"/>
        <v>56333</v>
      </c>
      <c r="X56" s="37">
        <f t="shared" si="1"/>
        <v>4015477</v>
      </c>
    </row>
    <row r="57" spans="1:24" s="2" customFormat="1" ht="7.5" customHeight="1" x14ac:dyDescent="0.2">
      <c r="A57" s="43"/>
      <c r="B57" s="79"/>
      <c r="C57" s="97"/>
      <c r="D57" s="73"/>
      <c r="E57" s="31" t="s">
        <v>191</v>
      </c>
      <c r="F57" s="27">
        <v>10947</v>
      </c>
      <c r="G57" s="28">
        <v>3</v>
      </c>
      <c r="H57" s="29">
        <f t="shared" si="25"/>
        <v>10950</v>
      </c>
      <c r="I57" s="30">
        <v>38970</v>
      </c>
      <c r="J57" s="30">
        <v>369</v>
      </c>
      <c r="K57" s="27">
        <v>1565</v>
      </c>
      <c r="L57" s="29">
        <f t="shared" si="26"/>
        <v>50289</v>
      </c>
      <c r="N57" s="78" t="s">
        <v>192</v>
      </c>
      <c r="O57" s="81" t="s">
        <v>193</v>
      </c>
      <c r="P57" s="82"/>
      <c r="Q57" s="83"/>
      <c r="R57" s="27">
        <v>73967</v>
      </c>
      <c r="S57" s="28">
        <v>4</v>
      </c>
      <c r="T57" s="29">
        <f t="shared" si="12"/>
        <v>73971</v>
      </c>
      <c r="U57" s="30">
        <v>165469</v>
      </c>
      <c r="V57" s="30">
        <v>935</v>
      </c>
      <c r="W57" s="27">
        <v>1104</v>
      </c>
      <c r="X57" s="29">
        <f t="shared" si="1"/>
        <v>240375</v>
      </c>
    </row>
    <row r="58" spans="1:24" s="2" customFormat="1" ht="7.5" customHeight="1" x14ac:dyDescent="0.2">
      <c r="A58" s="43"/>
      <c r="B58" s="79"/>
      <c r="C58" s="97"/>
      <c r="D58" s="74"/>
      <c r="E58" s="31" t="s">
        <v>79</v>
      </c>
      <c r="F58" s="41">
        <f>SUM(F56:F57)</f>
        <v>54641</v>
      </c>
      <c r="G58" s="28">
        <f>SUM(G56:G57)</f>
        <v>9</v>
      </c>
      <c r="H58" s="29">
        <f t="shared" si="25"/>
        <v>54650</v>
      </c>
      <c r="I58" s="41">
        <f>SUM(I56:I57)</f>
        <v>200482</v>
      </c>
      <c r="J58" s="41">
        <f>SUM(J56:J57)</f>
        <v>1545</v>
      </c>
      <c r="K58" s="41">
        <f>SUM(K56:K57)</f>
        <v>5627</v>
      </c>
      <c r="L58" s="29">
        <f t="shared" si="26"/>
        <v>256677</v>
      </c>
      <c r="N58" s="79"/>
      <c r="O58" s="107" t="s">
        <v>194</v>
      </c>
      <c r="P58" s="87" t="s">
        <v>195</v>
      </c>
      <c r="Q58" s="86"/>
      <c r="R58" s="27">
        <v>64019</v>
      </c>
      <c r="S58" s="28">
        <v>3</v>
      </c>
      <c r="T58" s="29">
        <f t="shared" si="12"/>
        <v>64022</v>
      </c>
      <c r="U58" s="30">
        <v>139746</v>
      </c>
      <c r="V58" s="30">
        <v>1195</v>
      </c>
      <c r="W58" s="27">
        <v>1133</v>
      </c>
      <c r="X58" s="29">
        <f t="shared" si="1"/>
        <v>204963</v>
      </c>
    </row>
    <row r="59" spans="1:24" ht="7.5" customHeight="1" x14ac:dyDescent="0.2">
      <c r="A59" s="43"/>
      <c r="B59" s="79"/>
      <c r="C59" s="97"/>
      <c r="D59" s="99" t="s">
        <v>196</v>
      </c>
      <c r="E59" s="31" t="s">
        <v>197</v>
      </c>
      <c r="F59" s="27">
        <v>55215</v>
      </c>
      <c r="G59" s="28">
        <v>18</v>
      </c>
      <c r="H59" s="29">
        <f t="shared" si="25"/>
        <v>55233</v>
      </c>
      <c r="I59" s="30">
        <v>190736</v>
      </c>
      <c r="J59" s="30">
        <v>1232</v>
      </c>
      <c r="K59" s="27">
        <v>5408</v>
      </c>
      <c r="L59" s="29">
        <f t="shared" si="26"/>
        <v>247201</v>
      </c>
      <c r="M59" s="2"/>
      <c r="N59" s="79"/>
      <c r="O59" s="97"/>
      <c r="P59" s="87" t="s">
        <v>198</v>
      </c>
      <c r="Q59" s="86"/>
      <c r="R59" s="32">
        <v>23709</v>
      </c>
      <c r="S59" s="33">
        <v>0</v>
      </c>
      <c r="T59" s="29">
        <f>SUM(R59:S59)</f>
        <v>23709</v>
      </c>
      <c r="U59" s="34">
        <v>59594</v>
      </c>
      <c r="V59" s="34">
        <v>413</v>
      </c>
      <c r="W59" s="32">
        <v>367</v>
      </c>
      <c r="X59" s="40">
        <f>SUM(T59:V59)</f>
        <v>83716</v>
      </c>
    </row>
    <row r="60" spans="1:24" ht="7.5" customHeight="1" x14ac:dyDescent="0.2">
      <c r="A60" s="43"/>
      <c r="B60" s="79"/>
      <c r="C60" s="97"/>
      <c r="D60" s="99"/>
      <c r="E60" s="31" t="s">
        <v>199</v>
      </c>
      <c r="F60" s="27">
        <v>24985</v>
      </c>
      <c r="G60" s="28">
        <v>6</v>
      </c>
      <c r="H60" s="29">
        <f t="shared" si="25"/>
        <v>24991</v>
      </c>
      <c r="I60" s="30">
        <v>98016</v>
      </c>
      <c r="J60" s="30">
        <v>442</v>
      </c>
      <c r="K60" s="27">
        <v>1606</v>
      </c>
      <c r="L60" s="29">
        <f t="shared" si="26"/>
        <v>123449</v>
      </c>
      <c r="M60" s="2"/>
      <c r="N60" s="79"/>
      <c r="O60" s="98"/>
      <c r="P60" s="87" t="s">
        <v>79</v>
      </c>
      <c r="Q60" s="86"/>
      <c r="R60" s="32">
        <f>SUM(R58:R59)</f>
        <v>87728</v>
      </c>
      <c r="S60" s="33">
        <f>SUM(S58:S59)</f>
        <v>3</v>
      </c>
      <c r="T60" s="29">
        <f>SUM(R60:S60)</f>
        <v>87731</v>
      </c>
      <c r="U60" s="34">
        <f t="shared" ref="U60:W60" si="29">SUM(U58:U59)</f>
        <v>199340</v>
      </c>
      <c r="V60" s="34">
        <f t="shared" si="29"/>
        <v>1608</v>
      </c>
      <c r="W60" s="32">
        <f t="shared" si="29"/>
        <v>1500</v>
      </c>
      <c r="X60" s="40">
        <f>SUM(T60:V60)</f>
        <v>288679</v>
      </c>
    </row>
    <row r="61" spans="1:24" ht="7.5" customHeight="1" x14ac:dyDescent="0.2">
      <c r="A61" s="43"/>
      <c r="B61" s="79"/>
      <c r="C61" s="97"/>
      <c r="D61" s="99"/>
      <c r="E61" s="31" t="s">
        <v>79</v>
      </c>
      <c r="F61" s="41">
        <f>SUM(F59:F60)</f>
        <v>80200</v>
      </c>
      <c r="G61" s="28">
        <f>SUM(G59:G60)</f>
        <v>24</v>
      </c>
      <c r="H61" s="29">
        <f t="shared" si="25"/>
        <v>80224</v>
      </c>
      <c r="I61" s="27">
        <f>SUM(I59:I60)</f>
        <v>288752</v>
      </c>
      <c r="J61" s="27">
        <f>SUM(J59:J60)</f>
        <v>1674</v>
      </c>
      <c r="K61" s="27">
        <f>SUM(K59:K60)</f>
        <v>7014</v>
      </c>
      <c r="L61" s="29">
        <f t="shared" si="26"/>
        <v>370650</v>
      </c>
      <c r="M61" s="2"/>
      <c r="N61" s="79"/>
      <c r="O61" s="96" t="s">
        <v>200</v>
      </c>
      <c r="P61" s="87" t="s">
        <v>201</v>
      </c>
      <c r="Q61" s="86"/>
      <c r="R61" s="32">
        <v>136819</v>
      </c>
      <c r="S61" s="33">
        <v>37</v>
      </c>
      <c r="T61" s="29">
        <f>SUM(R61:S61)</f>
        <v>136856</v>
      </c>
      <c r="U61" s="34">
        <v>340849</v>
      </c>
      <c r="V61" s="34">
        <v>2433</v>
      </c>
      <c r="W61" s="32">
        <v>3502</v>
      </c>
      <c r="X61" s="40">
        <f>SUM(T61:V61)</f>
        <v>480138</v>
      </c>
    </row>
    <row r="62" spans="1:24" ht="7.5" customHeight="1" x14ac:dyDescent="0.2">
      <c r="A62" s="43"/>
      <c r="B62" s="79"/>
      <c r="C62" s="98"/>
      <c r="D62" s="91" t="s">
        <v>202</v>
      </c>
      <c r="E62" s="92"/>
      <c r="F62" s="27">
        <v>98380</v>
      </c>
      <c r="G62" s="28">
        <v>16</v>
      </c>
      <c r="H62" s="29">
        <f t="shared" si="25"/>
        <v>98396</v>
      </c>
      <c r="I62" s="30">
        <v>302083</v>
      </c>
      <c r="J62" s="30">
        <v>1570</v>
      </c>
      <c r="K62" s="27">
        <v>2586</v>
      </c>
      <c r="L62" s="29">
        <f t="shared" si="26"/>
        <v>402049</v>
      </c>
      <c r="M62" s="2"/>
      <c r="N62" s="79"/>
      <c r="O62" s="97"/>
      <c r="P62" s="87" t="s">
        <v>203</v>
      </c>
      <c r="Q62" s="86"/>
      <c r="R62" s="32">
        <v>56795</v>
      </c>
      <c r="S62" s="33">
        <v>12</v>
      </c>
      <c r="T62" s="29">
        <f>SUM(R62:S62)</f>
        <v>56807</v>
      </c>
      <c r="U62" s="34">
        <v>186699</v>
      </c>
      <c r="V62" s="34">
        <v>905</v>
      </c>
      <c r="W62" s="32">
        <v>1243</v>
      </c>
      <c r="X62" s="40">
        <f>SUM(T62:V62)</f>
        <v>244411</v>
      </c>
    </row>
    <row r="63" spans="1:24" ht="7.5" customHeight="1" x14ac:dyDescent="0.2">
      <c r="A63" s="43"/>
      <c r="B63" s="79"/>
      <c r="C63" s="96" t="s">
        <v>204</v>
      </c>
      <c r="D63" s="88" t="s">
        <v>205</v>
      </c>
      <c r="E63" s="26" t="s">
        <v>206</v>
      </c>
      <c r="F63" s="27">
        <v>95958</v>
      </c>
      <c r="G63" s="28">
        <v>14</v>
      </c>
      <c r="H63" s="29">
        <f t="shared" si="25"/>
        <v>95972</v>
      </c>
      <c r="I63" s="30">
        <v>269276</v>
      </c>
      <c r="J63" s="30">
        <v>1624</v>
      </c>
      <c r="K63" s="27">
        <v>4918</v>
      </c>
      <c r="L63" s="29">
        <f t="shared" si="26"/>
        <v>366872</v>
      </c>
      <c r="M63" s="2"/>
      <c r="N63" s="79"/>
      <c r="O63" s="98"/>
      <c r="P63" s="87" t="s">
        <v>79</v>
      </c>
      <c r="Q63" s="86"/>
      <c r="R63" s="27">
        <f>SUM(R61:R62)</f>
        <v>193614</v>
      </c>
      <c r="S63" s="28">
        <f>SUM(S61:S62)</f>
        <v>49</v>
      </c>
      <c r="T63" s="29">
        <f t="shared" si="12"/>
        <v>193663</v>
      </c>
      <c r="U63" s="30">
        <f t="shared" ref="U63:W63" si="30">SUM(U61:U62)</f>
        <v>527548</v>
      </c>
      <c r="V63" s="30">
        <f t="shared" si="30"/>
        <v>3338</v>
      </c>
      <c r="W63" s="27">
        <f t="shared" si="30"/>
        <v>4745</v>
      </c>
      <c r="X63" s="29">
        <f t="shared" si="1"/>
        <v>724549</v>
      </c>
    </row>
    <row r="64" spans="1:24" ht="7.5" customHeight="1" x14ac:dyDescent="0.2">
      <c r="A64" s="43"/>
      <c r="B64" s="79"/>
      <c r="C64" s="97"/>
      <c r="D64" s="102"/>
      <c r="E64" s="26" t="s">
        <v>207</v>
      </c>
      <c r="F64" s="27">
        <v>32191</v>
      </c>
      <c r="G64" s="28">
        <v>1</v>
      </c>
      <c r="H64" s="29">
        <f t="shared" si="25"/>
        <v>32192</v>
      </c>
      <c r="I64" s="30">
        <v>68199</v>
      </c>
      <c r="J64" s="30">
        <v>385</v>
      </c>
      <c r="K64" s="27">
        <v>1180</v>
      </c>
      <c r="L64" s="29">
        <f t="shared" si="26"/>
        <v>100776</v>
      </c>
      <c r="M64" s="2"/>
      <c r="N64" s="79"/>
      <c r="O64" s="96" t="s">
        <v>208</v>
      </c>
      <c r="P64" s="87" t="s">
        <v>192</v>
      </c>
      <c r="Q64" s="86"/>
      <c r="R64" s="27">
        <v>124035</v>
      </c>
      <c r="S64" s="28">
        <v>21</v>
      </c>
      <c r="T64" s="29">
        <f t="shared" si="12"/>
        <v>124056</v>
      </c>
      <c r="U64" s="30">
        <v>394748</v>
      </c>
      <c r="V64" s="30">
        <v>2409</v>
      </c>
      <c r="W64" s="27">
        <v>5575</v>
      </c>
      <c r="X64" s="40">
        <f t="shared" si="1"/>
        <v>521213</v>
      </c>
    </row>
    <row r="65" spans="1:24" ht="7.5" customHeight="1" x14ac:dyDescent="0.2">
      <c r="A65" s="43"/>
      <c r="B65" s="79"/>
      <c r="C65" s="97"/>
      <c r="D65" s="102"/>
      <c r="E65" s="31" t="s">
        <v>79</v>
      </c>
      <c r="F65" s="41">
        <f>SUM(F63:F64)</f>
        <v>128149</v>
      </c>
      <c r="G65" s="28">
        <f>SUM(G63:G64)</f>
        <v>15</v>
      </c>
      <c r="H65" s="29">
        <f t="shared" si="25"/>
        <v>128164</v>
      </c>
      <c r="I65" s="27">
        <f>SUM(I63:I64)</f>
        <v>337475</v>
      </c>
      <c r="J65" s="27">
        <f>SUM(J63:J64)</f>
        <v>2009</v>
      </c>
      <c r="K65" s="27">
        <f>SUM(K63:K64)</f>
        <v>6098</v>
      </c>
      <c r="L65" s="29">
        <f t="shared" si="26"/>
        <v>467648</v>
      </c>
      <c r="M65" s="2"/>
      <c r="N65" s="79"/>
      <c r="O65" s="98"/>
      <c r="P65" s="87" t="s">
        <v>209</v>
      </c>
      <c r="Q65" s="86"/>
      <c r="R65" s="27">
        <v>75306</v>
      </c>
      <c r="S65" s="28">
        <v>13</v>
      </c>
      <c r="T65" s="29">
        <f t="shared" si="12"/>
        <v>75319</v>
      </c>
      <c r="U65" s="30">
        <v>226477</v>
      </c>
      <c r="V65" s="30">
        <v>1193</v>
      </c>
      <c r="W65" s="27">
        <v>1730</v>
      </c>
      <c r="X65" s="29">
        <f t="shared" si="1"/>
        <v>302989</v>
      </c>
    </row>
    <row r="66" spans="1:24" ht="7.5" customHeight="1" x14ac:dyDescent="0.2">
      <c r="A66" s="43"/>
      <c r="B66" s="79"/>
      <c r="C66" s="97"/>
      <c r="D66" s="88" t="s">
        <v>210</v>
      </c>
      <c r="E66" s="31" t="s">
        <v>211</v>
      </c>
      <c r="F66" s="27">
        <v>23220</v>
      </c>
      <c r="G66" s="28">
        <v>2</v>
      </c>
      <c r="H66" s="29">
        <f t="shared" ref="H66:H72" si="31">SUM(F66:G66)</f>
        <v>23222</v>
      </c>
      <c r="I66" s="30">
        <v>83273</v>
      </c>
      <c r="J66" s="30">
        <v>499</v>
      </c>
      <c r="K66" s="27">
        <v>2072</v>
      </c>
      <c r="L66" s="29">
        <f t="shared" ref="L66:L72" si="32">SUM(H66:J66)</f>
        <v>106994</v>
      </c>
      <c r="M66" s="2"/>
      <c r="N66" s="79"/>
      <c r="O66" s="96" t="s">
        <v>212</v>
      </c>
      <c r="P66" s="87" t="s">
        <v>213</v>
      </c>
      <c r="Q66" s="86"/>
      <c r="R66" s="27">
        <v>106762</v>
      </c>
      <c r="S66" s="28">
        <v>10</v>
      </c>
      <c r="T66" s="29">
        <f t="shared" si="12"/>
        <v>106772</v>
      </c>
      <c r="U66" s="30">
        <v>296037</v>
      </c>
      <c r="V66" s="30">
        <v>1639</v>
      </c>
      <c r="W66" s="27">
        <v>1940</v>
      </c>
      <c r="X66" s="29">
        <f t="shared" si="1"/>
        <v>404448</v>
      </c>
    </row>
    <row r="67" spans="1:24" ht="7.5" customHeight="1" x14ac:dyDescent="0.2">
      <c r="A67" s="43"/>
      <c r="B67" s="79"/>
      <c r="C67" s="97"/>
      <c r="D67" s="89"/>
      <c r="E67" s="31" t="s">
        <v>214</v>
      </c>
      <c r="F67" s="27">
        <v>9956</v>
      </c>
      <c r="G67" s="28">
        <v>1</v>
      </c>
      <c r="H67" s="29">
        <f t="shared" si="31"/>
        <v>9957</v>
      </c>
      <c r="I67" s="30">
        <v>25606</v>
      </c>
      <c r="J67" s="30">
        <v>218</v>
      </c>
      <c r="K67" s="27">
        <v>1603</v>
      </c>
      <c r="L67" s="29">
        <f t="shared" si="32"/>
        <v>35781</v>
      </c>
      <c r="M67" s="2"/>
      <c r="N67" s="79"/>
      <c r="O67" s="97"/>
      <c r="P67" s="87" t="s">
        <v>215</v>
      </c>
      <c r="Q67" s="86"/>
      <c r="R67" s="32">
        <v>20412</v>
      </c>
      <c r="S67" s="33">
        <v>0</v>
      </c>
      <c r="T67" s="29">
        <f t="shared" si="12"/>
        <v>20412</v>
      </c>
      <c r="U67" s="34">
        <v>66294</v>
      </c>
      <c r="V67" s="34">
        <v>360</v>
      </c>
      <c r="W67" s="32">
        <v>531</v>
      </c>
      <c r="X67" s="29">
        <f t="shared" si="1"/>
        <v>87066</v>
      </c>
    </row>
    <row r="68" spans="1:24" ht="7.5" customHeight="1" x14ac:dyDescent="0.2">
      <c r="A68" s="43"/>
      <c r="B68" s="79"/>
      <c r="C68" s="97"/>
      <c r="D68" s="89"/>
      <c r="E68" s="31" t="s">
        <v>216</v>
      </c>
      <c r="F68" s="27">
        <v>14815</v>
      </c>
      <c r="G68" s="28">
        <v>0</v>
      </c>
      <c r="H68" s="29">
        <f t="shared" si="31"/>
        <v>14815</v>
      </c>
      <c r="I68" s="30">
        <v>49703</v>
      </c>
      <c r="J68" s="30">
        <v>443</v>
      </c>
      <c r="K68" s="27">
        <v>2058</v>
      </c>
      <c r="L68" s="29">
        <f t="shared" si="32"/>
        <v>64961</v>
      </c>
      <c r="M68" s="2"/>
      <c r="N68" s="79"/>
      <c r="O68" s="98"/>
      <c r="P68" s="87" t="s">
        <v>79</v>
      </c>
      <c r="Q68" s="86"/>
      <c r="R68" s="27">
        <f>SUM(R66:R67)</f>
        <v>127174</v>
      </c>
      <c r="S68" s="28">
        <f>SUM(S66:S67)</f>
        <v>10</v>
      </c>
      <c r="T68" s="29">
        <f t="shared" si="12"/>
        <v>127184</v>
      </c>
      <c r="U68" s="30">
        <f>SUM(U66:U67)</f>
        <v>362331</v>
      </c>
      <c r="V68" s="30">
        <f>SUM(V66:V67)</f>
        <v>1999</v>
      </c>
      <c r="W68" s="27">
        <f>SUM(W66:W67)</f>
        <v>2471</v>
      </c>
      <c r="X68" s="29">
        <f t="shared" si="1"/>
        <v>491514</v>
      </c>
    </row>
    <row r="69" spans="1:24" ht="7.5" customHeight="1" x14ac:dyDescent="0.2">
      <c r="A69" s="43"/>
      <c r="B69" s="79"/>
      <c r="C69" s="97"/>
      <c r="D69" s="90"/>
      <c r="E69" s="31" t="s">
        <v>79</v>
      </c>
      <c r="F69" s="41">
        <f>SUM(F66:F68)</f>
        <v>47991</v>
      </c>
      <c r="G69" s="28">
        <f>SUM(G66:G68)</f>
        <v>3</v>
      </c>
      <c r="H69" s="29">
        <f t="shared" si="31"/>
        <v>47994</v>
      </c>
      <c r="I69" s="27">
        <f t="shared" ref="I69:K69" si="33">SUM(I66:I68)</f>
        <v>158582</v>
      </c>
      <c r="J69" s="27">
        <f t="shared" si="33"/>
        <v>1160</v>
      </c>
      <c r="K69" s="27">
        <f t="shared" si="33"/>
        <v>5733</v>
      </c>
      <c r="L69" s="29">
        <f t="shared" si="32"/>
        <v>207736</v>
      </c>
      <c r="M69" s="2"/>
      <c r="N69" s="80"/>
      <c r="O69" s="75" t="s">
        <v>106</v>
      </c>
      <c r="P69" s="76"/>
      <c r="Q69" s="77"/>
      <c r="R69" s="35">
        <f>SUM(R57,R63:R65,R68,R60)</f>
        <v>681824</v>
      </c>
      <c r="S69" s="36">
        <f>SUM(S57,S63:S65,S68,S60)</f>
        <v>100</v>
      </c>
      <c r="T69" s="37">
        <f t="shared" si="12"/>
        <v>681924</v>
      </c>
      <c r="U69" s="35">
        <f t="shared" ref="U69:W69" si="34">SUM(U57,U63:U65,U68,U60)</f>
        <v>1875913</v>
      </c>
      <c r="V69" s="35">
        <f t="shared" si="34"/>
        <v>11482</v>
      </c>
      <c r="W69" s="35">
        <f t="shared" si="34"/>
        <v>17125</v>
      </c>
      <c r="X69" s="37">
        <f t="shared" si="1"/>
        <v>2569319</v>
      </c>
    </row>
    <row r="70" spans="1:24" ht="7.5" customHeight="1" x14ac:dyDescent="0.2">
      <c r="A70" s="43"/>
      <c r="B70" s="79"/>
      <c r="C70" s="97"/>
      <c r="D70" s="72" t="s">
        <v>217</v>
      </c>
      <c r="E70" s="31" t="s">
        <v>218</v>
      </c>
      <c r="F70" s="27">
        <v>76307</v>
      </c>
      <c r="G70" s="28">
        <v>7</v>
      </c>
      <c r="H70" s="29">
        <f t="shared" si="31"/>
        <v>76314</v>
      </c>
      <c r="I70" s="30">
        <v>174231</v>
      </c>
      <c r="J70" s="30">
        <v>1021</v>
      </c>
      <c r="K70" s="27">
        <v>1302</v>
      </c>
      <c r="L70" s="29">
        <f t="shared" si="32"/>
        <v>251566</v>
      </c>
      <c r="M70" s="2"/>
      <c r="N70" s="78" t="s">
        <v>219</v>
      </c>
      <c r="O70" s="81" t="s">
        <v>220</v>
      </c>
      <c r="P70" s="82"/>
      <c r="Q70" s="83"/>
      <c r="R70" s="32">
        <v>88955</v>
      </c>
      <c r="S70" s="33">
        <v>15</v>
      </c>
      <c r="T70" s="40">
        <f t="shared" si="12"/>
        <v>88970</v>
      </c>
      <c r="U70" s="34">
        <v>208118</v>
      </c>
      <c r="V70" s="34">
        <v>1099</v>
      </c>
      <c r="W70" s="32">
        <v>1610</v>
      </c>
      <c r="X70" s="40">
        <f t="shared" si="1"/>
        <v>298187</v>
      </c>
    </row>
    <row r="71" spans="1:24" ht="7.5" customHeight="1" x14ac:dyDescent="0.2">
      <c r="A71" s="43"/>
      <c r="B71" s="79"/>
      <c r="C71" s="97"/>
      <c r="D71" s="73"/>
      <c r="E71" s="31" t="s">
        <v>221</v>
      </c>
      <c r="F71" s="27">
        <v>19884</v>
      </c>
      <c r="G71" s="28">
        <v>0</v>
      </c>
      <c r="H71" s="29">
        <f t="shared" si="31"/>
        <v>19884</v>
      </c>
      <c r="I71" s="30">
        <v>57536</v>
      </c>
      <c r="J71" s="30">
        <v>322</v>
      </c>
      <c r="K71" s="27">
        <v>682</v>
      </c>
      <c r="L71" s="29">
        <f t="shared" si="32"/>
        <v>77742</v>
      </c>
      <c r="M71" s="1"/>
      <c r="N71" s="79"/>
      <c r="O71" s="107" t="s">
        <v>222</v>
      </c>
      <c r="P71" s="87" t="s">
        <v>223</v>
      </c>
      <c r="Q71" s="86"/>
      <c r="R71" s="27">
        <v>70238</v>
      </c>
      <c r="S71" s="28">
        <v>16</v>
      </c>
      <c r="T71" s="29">
        <f t="shared" si="12"/>
        <v>70254</v>
      </c>
      <c r="U71" s="30">
        <v>171667</v>
      </c>
      <c r="V71" s="30">
        <v>1122</v>
      </c>
      <c r="W71" s="27">
        <v>1381</v>
      </c>
      <c r="X71" s="29">
        <f t="shared" si="1"/>
        <v>243043</v>
      </c>
    </row>
    <row r="72" spans="1:24" ht="7.5" customHeight="1" x14ac:dyDescent="0.2">
      <c r="A72" s="43"/>
      <c r="B72" s="79"/>
      <c r="C72" s="97"/>
      <c r="D72" s="74"/>
      <c r="E72" s="31" t="s">
        <v>79</v>
      </c>
      <c r="F72" s="41">
        <f>SUM(F70:F71)</f>
        <v>96191</v>
      </c>
      <c r="G72" s="28">
        <f>SUM(G70:G71)</f>
        <v>7</v>
      </c>
      <c r="H72" s="29">
        <f t="shared" si="31"/>
        <v>96198</v>
      </c>
      <c r="I72" s="27">
        <f>SUM(I70:I71)</f>
        <v>231767</v>
      </c>
      <c r="J72" s="27">
        <f>SUM(J70:J71)</f>
        <v>1343</v>
      </c>
      <c r="K72" s="27">
        <f>SUM(K70:K71)</f>
        <v>1984</v>
      </c>
      <c r="L72" s="29">
        <f t="shared" si="32"/>
        <v>329308</v>
      </c>
      <c r="M72" s="1"/>
      <c r="N72" s="79"/>
      <c r="O72" s="97"/>
      <c r="P72" s="87" t="s">
        <v>224</v>
      </c>
      <c r="Q72" s="86"/>
      <c r="R72" s="32">
        <v>28920</v>
      </c>
      <c r="S72" s="33">
        <v>9</v>
      </c>
      <c r="T72" s="29">
        <f t="shared" si="12"/>
        <v>28929</v>
      </c>
      <c r="U72" s="34">
        <v>103896</v>
      </c>
      <c r="V72" s="34">
        <v>667</v>
      </c>
      <c r="W72" s="32">
        <v>1175</v>
      </c>
      <c r="X72" s="40">
        <f t="shared" ref="X72:X73" si="35">SUM(T72:V72)</f>
        <v>133492</v>
      </c>
    </row>
    <row r="73" spans="1:24" ht="7.5" customHeight="1" x14ac:dyDescent="0.2">
      <c r="A73" s="43"/>
      <c r="B73" s="79"/>
      <c r="C73" s="97"/>
      <c r="D73" s="88" t="s">
        <v>225</v>
      </c>
      <c r="E73" s="31" t="s">
        <v>225</v>
      </c>
      <c r="F73" s="27">
        <v>13565</v>
      </c>
      <c r="G73" s="28">
        <v>2</v>
      </c>
      <c r="H73" s="29">
        <f t="shared" si="25"/>
        <v>13567</v>
      </c>
      <c r="I73" s="30">
        <v>51250</v>
      </c>
      <c r="J73" s="30">
        <v>272</v>
      </c>
      <c r="K73" s="27">
        <v>953</v>
      </c>
      <c r="L73" s="29">
        <f t="shared" si="26"/>
        <v>65089</v>
      </c>
      <c r="M73" s="1"/>
      <c r="N73" s="79"/>
      <c r="O73" s="98"/>
      <c r="P73" s="87" t="s">
        <v>79</v>
      </c>
      <c r="Q73" s="86"/>
      <c r="R73" s="32">
        <f>SUM(R71:R72)</f>
        <v>99158</v>
      </c>
      <c r="S73" s="33">
        <f>SUM(S71:S72)</f>
        <v>25</v>
      </c>
      <c r="T73" s="29">
        <f t="shared" si="12"/>
        <v>99183</v>
      </c>
      <c r="U73" s="34">
        <f t="shared" ref="U73:W73" si="36">SUM(U71:U72)</f>
        <v>275563</v>
      </c>
      <c r="V73" s="34">
        <f t="shared" si="36"/>
        <v>1789</v>
      </c>
      <c r="W73" s="32">
        <f t="shared" si="36"/>
        <v>2556</v>
      </c>
      <c r="X73" s="40">
        <f t="shared" si="35"/>
        <v>376535</v>
      </c>
    </row>
    <row r="74" spans="1:24" ht="7.5" customHeight="1" x14ac:dyDescent="0.2">
      <c r="A74" s="43"/>
      <c r="B74" s="79"/>
      <c r="C74" s="97"/>
      <c r="D74" s="89"/>
      <c r="E74" s="31" t="s">
        <v>226</v>
      </c>
      <c r="F74" s="27">
        <v>17123</v>
      </c>
      <c r="G74" s="28">
        <v>1</v>
      </c>
      <c r="H74" s="29">
        <f t="shared" si="25"/>
        <v>17124</v>
      </c>
      <c r="I74" s="30">
        <v>62579</v>
      </c>
      <c r="J74" s="30">
        <v>419</v>
      </c>
      <c r="K74" s="27">
        <v>1700</v>
      </c>
      <c r="L74" s="29">
        <f t="shared" si="26"/>
        <v>80122</v>
      </c>
      <c r="M74" s="1"/>
      <c r="N74" s="79"/>
      <c r="O74" s="84" t="s">
        <v>227</v>
      </c>
      <c r="P74" s="85"/>
      <c r="Q74" s="86"/>
      <c r="R74" s="27">
        <v>149276</v>
      </c>
      <c r="S74" s="28">
        <v>23</v>
      </c>
      <c r="T74" s="29">
        <f t="shared" si="12"/>
        <v>149299</v>
      </c>
      <c r="U74" s="30">
        <v>365382</v>
      </c>
      <c r="V74" s="30">
        <v>2662</v>
      </c>
      <c r="W74" s="27">
        <v>3261</v>
      </c>
      <c r="X74" s="29">
        <f t="shared" si="1"/>
        <v>517343</v>
      </c>
    </row>
    <row r="75" spans="1:24" ht="7.5" customHeight="1" x14ac:dyDescent="0.2">
      <c r="A75" s="43"/>
      <c r="B75" s="79"/>
      <c r="C75" s="97"/>
      <c r="D75" s="89"/>
      <c r="E75" s="31" t="s">
        <v>228</v>
      </c>
      <c r="F75" s="46">
        <v>12631</v>
      </c>
      <c r="G75" s="47">
        <v>3</v>
      </c>
      <c r="H75" s="29">
        <f t="shared" si="25"/>
        <v>12634</v>
      </c>
      <c r="I75" s="49">
        <v>41147</v>
      </c>
      <c r="J75" s="49">
        <v>402</v>
      </c>
      <c r="K75" s="46">
        <v>1836</v>
      </c>
      <c r="L75" s="29">
        <f t="shared" si="26"/>
        <v>54183</v>
      </c>
      <c r="M75" s="1"/>
      <c r="N75" s="79"/>
      <c r="O75" s="84" t="s">
        <v>229</v>
      </c>
      <c r="P75" s="85"/>
      <c r="Q75" s="86"/>
      <c r="R75" s="27">
        <v>96554</v>
      </c>
      <c r="S75" s="28">
        <v>25</v>
      </c>
      <c r="T75" s="29">
        <f t="shared" si="12"/>
        <v>96579</v>
      </c>
      <c r="U75" s="30">
        <v>201898</v>
      </c>
      <c r="V75" s="30">
        <v>1190</v>
      </c>
      <c r="W75" s="27">
        <v>1487</v>
      </c>
      <c r="X75" s="29">
        <f t="shared" si="1"/>
        <v>299667</v>
      </c>
    </row>
    <row r="76" spans="1:24" ht="7.5" customHeight="1" x14ac:dyDescent="0.2">
      <c r="A76" s="43"/>
      <c r="B76" s="79"/>
      <c r="C76" s="98"/>
      <c r="D76" s="90"/>
      <c r="E76" s="31" t="s">
        <v>79</v>
      </c>
      <c r="F76" s="41">
        <f>SUM(F73:F75)</f>
        <v>43319</v>
      </c>
      <c r="G76" s="28">
        <f>SUM(G73:G75)</f>
        <v>6</v>
      </c>
      <c r="H76" s="29">
        <f t="shared" si="25"/>
        <v>43325</v>
      </c>
      <c r="I76" s="27">
        <f t="shared" ref="I76:K76" si="37">SUM(I73:I75)</f>
        <v>154976</v>
      </c>
      <c r="J76" s="27">
        <f t="shared" si="37"/>
        <v>1093</v>
      </c>
      <c r="K76" s="27">
        <f t="shared" si="37"/>
        <v>4489</v>
      </c>
      <c r="L76" s="29">
        <f t="shared" si="26"/>
        <v>199394</v>
      </c>
      <c r="M76" s="1"/>
      <c r="N76" s="80"/>
      <c r="O76" s="75" t="s">
        <v>106</v>
      </c>
      <c r="P76" s="76"/>
      <c r="Q76" s="77"/>
      <c r="R76" s="35">
        <f>SUM(R73:R75,R70)</f>
        <v>433943</v>
      </c>
      <c r="S76" s="38">
        <f>SUM(S73:S75,S70)</f>
        <v>88</v>
      </c>
      <c r="T76" s="37">
        <f t="shared" si="12"/>
        <v>434031</v>
      </c>
      <c r="U76" s="39">
        <f t="shared" ref="U76:W76" si="38">SUM(U73:U75,U70)</f>
        <v>1050961</v>
      </c>
      <c r="V76" s="39">
        <f t="shared" si="38"/>
        <v>6740</v>
      </c>
      <c r="W76" s="35">
        <f t="shared" si="38"/>
        <v>8914</v>
      </c>
      <c r="X76" s="37">
        <f t="shared" si="1"/>
        <v>1491732</v>
      </c>
    </row>
    <row r="77" spans="1:24" ht="7.5" customHeight="1" x14ac:dyDescent="0.2">
      <c r="A77" s="43"/>
      <c r="B77" s="79"/>
      <c r="C77" s="96" t="s">
        <v>230</v>
      </c>
      <c r="D77" s="99" t="s">
        <v>231</v>
      </c>
      <c r="E77" s="31" t="s">
        <v>232</v>
      </c>
      <c r="F77" s="46">
        <v>41372</v>
      </c>
      <c r="G77" s="47">
        <v>16</v>
      </c>
      <c r="H77" s="48">
        <f>SUM(F77:G77)</f>
        <v>41388</v>
      </c>
      <c r="I77" s="49">
        <v>39383</v>
      </c>
      <c r="J77" s="49">
        <v>1506</v>
      </c>
      <c r="K77" s="46">
        <v>6648</v>
      </c>
      <c r="L77" s="48">
        <f>SUM(H77:J77)</f>
        <v>82277</v>
      </c>
      <c r="M77" s="1"/>
      <c r="N77" s="78" t="s">
        <v>233</v>
      </c>
      <c r="O77" s="100" t="s">
        <v>234</v>
      </c>
      <c r="P77" s="101" t="s">
        <v>235</v>
      </c>
      <c r="Q77" s="83"/>
      <c r="R77" s="15">
        <v>103758</v>
      </c>
      <c r="S77" s="16">
        <v>6</v>
      </c>
      <c r="T77" s="17">
        <f t="shared" si="12"/>
        <v>103764</v>
      </c>
      <c r="U77" s="18">
        <v>375741</v>
      </c>
      <c r="V77" s="18">
        <v>2333</v>
      </c>
      <c r="W77" s="15">
        <v>8264</v>
      </c>
      <c r="X77" s="17">
        <f t="shared" si="1"/>
        <v>481838</v>
      </c>
    </row>
    <row r="78" spans="1:24" ht="7.5" customHeight="1" x14ac:dyDescent="0.2">
      <c r="A78" s="43"/>
      <c r="B78" s="79"/>
      <c r="C78" s="97"/>
      <c r="D78" s="99"/>
      <c r="E78" s="31" t="s">
        <v>236</v>
      </c>
      <c r="F78" s="46">
        <v>12651</v>
      </c>
      <c r="G78" s="47">
        <v>5</v>
      </c>
      <c r="H78" s="48">
        <f>SUM(F78:G78)</f>
        <v>12656</v>
      </c>
      <c r="I78" s="49">
        <v>14286</v>
      </c>
      <c r="J78" s="49">
        <v>431</v>
      </c>
      <c r="K78" s="46">
        <v>1908</v>
      </c>
      <c r="L78" s="48">
        <f>SUM(H78:J78)</f>
        <v>27373</v>
      </c>
      <c r="M78" s="1"/>
      <c r="N78" s="79"/>
      <c r="O78" s="97"/>
      <c r="P78" s="87" t="s">
        <v>237</v>
      </c>
      <c r="Q78" s="86"/>
      <c r="R78" s="27">
        <v>79032</v>
      </c>
      <c r="S78" s="28">
        <v>8</v>
      </c>
      <c r="T78" s="29">
        <f t="shared" si="12"/>
        <v>79040</v>
      </c>
      <c r="U78" s="30">
        <v>283695</v>
      </c>
      <c r="V78" s="30">
        <v>1400</v>
      </c>
      <c r="W78" s="27">
        <v>2696</v>
      </c>
      <c r="X78" s="29">
        <f t="shared" ref="X78:X88" si="39">SUM(T78:V78)</f>
        <v>364135</v>
      </c>
    </row>
    <row r="79" spans="1:24" ht="7.5" customHeight="1" x14ac:dyDescent="0.2">
      <c r="A79" s="43"/>
      <c r="B79" s="79"/>
      <c r="C79" s="97"/>
      <c r="D79" s="99"/>
      <c r="E79" s="31" t="s">
        <v>79</v>
      </c>
      <c r="F79" s="41">
        <f>SUM(F77:F78)</f>
        <v>54023</v>
      </c>
      <c r="G79" s="28">
        <f>SUM(G77:G78)</f>
        <v>21</v>
      </c>
      <c r="H79" s="29">
        <f>SUM(F79:G79)</f>
        <v>54044</v>
      </c>
      <c r="I79" s="41">
        <f>SUM(I77:I78)</f>
        <v>53669</v>
      </c>
      <c r="J79" s="41">
        <f>SUM(J77:J78)</f>
        <v>1937</v>
      </c>
      <c r="K79" s="41">
        <f>SUM(K77:K78)</f>
        <v>8556</v>
      </c>
      <c r="L79" s="48">
        <f>SUM(H79:J79)</f>
        <v>109650</v>
      </c>
      <c r="M79" s="1"/>
      <c r="N79" s="79"/>
      <c r="O79" s="97"/>
      <c r="P79" s="87" t="s">
        <v>238</v>
      </c>
      <c r="Q79" s="86"/>
      <c r="R79" s="27">
        <v>91173</v>
      </c>
      <c r="S79" s="28">
        <v>6</v>
      </c>
      <c r="T79" s="29">
        <f t="shared" si="12"/>
        <v>91179</v>
      </c>
      <c r="U79" s="30">
        <v>247792</v>
      </c>
      <c r="V79" s="30">
        <v>1182</v>
      </c>
      <c r="W79" s="27">
        <v>1824</v>
      </c>
      <c r="X79" s="29">
        <f t="shared" si="39"/>
        <v>340153</v>
      </c>
    </row>
    <row r="80" spans="1:24" ht="7.5" customHeight="1" x14ac:dyDescent="0.2">
      <c r="A80" s="43"/>
      <c r="B80" s="79"/>
      <c r="C80" s="97"/>
      <c r="D80" s="88" t="s">
        <v>239</v>
      </c>
      <c r="E80" s="31" t="s">
        <v>239</v>
      </c>
      <c r="F80" s="27">
        <v>35421</v>
      </c>
      <c r="G80" s="28">
        <v>7</v>
      </c>
      <c r="H80" s="29">
        <f t="shared" si="25"/>
        <v>35428</v>
      </c>
      <c r="I80" s="30">
        <v>43421</v>
      </c>
      <c r="J80" s="30">
        <v>1096</v>
      </c>
      <c r="K80" s="27">
        <v>5493</v>
      </c>
      <c r="L80" s="29">
        <f t="shared" si="26"/>
        <v>79945</v>
      </c>
      <c r="M80" s="1"/>
      <c r="N80" s="79"/>
      <c r="O80" s="98"/>
      <c r="P80" s="87" t="s">
        <v>240</v>
      </c>
      <c r="Q80" s="86"/>
      <c r="R80" s="27">
        <v>43279</v>
      </c>
      <c r="S80" s="28">
        <v>3</v>
      </c>
      <c r="T80" s="29">
        <f t="shared" si="12"/>
        <v>43282</v>
      </c>
      <c r="U80" s="30">
        <v>125802</v>
      </c>
      <c r="V80" s="30">
        <v>525</v>
      </c>
      <c r="W80" s="27">
        <v>865</v>
      </c>
      <c r="X80" s="29">
        <f t="shared" si="39"/>
        <v>169609</v>
      </c>
    </row>
    <row r="81" spans="1:24" ht="7.5" customHeight="1" x14ac:dyDescent="0.2">
      <c r="A81" s="43"/>
      <c r="B81" s="79"/>
      <c r="C81" s="97"/>
      <c r="D81" s="89"/>
      <c r="E81" s="31" t="s">
        <v>241</v>
      </c>
      <c r="F81" s="46">
        <v>7562</v>
      </c>
      <c r="G81" s="47">
        <v>2</v>
      </c>
      <c r="H81" s="48">
        <f>SUM(F81:G81)</f>
        <v>7564</v>
      </c>
      <c r="I81" s="49">
        <v>9257</v>
      </c>
      <c r="J81" s="49">
        <v>254</v>
      </c>
      <c r="K81" s="46">
        <v>1057</v>
      </c>
      <c r="L81" s="48">
        <f>SUM(H81:J81)</f>
        <v>17075</v>
      </c>
      <c r="M81" s="1"/>
      <c r="N81" s="79"/>
      <c r="O81" s="84" t="s">
        <v>242</v>
      </c>
      <c r="P81" s="85"/>
      <c r="Q81" s="86"/>
      <c r="R81" s="27">
        <v>88129</v>
      </c>
      <c r="S81" s="28">
        <v>15</v>
      </c>
      <c r="T81" s="29">
        <f t="shared" si="12"/>
        <v>88144</v>
      </c>
      <c r="U81" s="30">
        <v>249409</v>
      </c>
      <c r="V81" s="30">
        <v>1369</v>
      </c>
      <c r="W81" s="27">
        <v>1439</v>
      </c>
      <c r="X81" s="29">
        <f t="shared" si="39"/>
        <v>338922</v>
      </c>
    </row>
    <row r="82" spans="1:24" ht="7.5" customHeight="1" x14ac:dyDescent="0.2">
      <c r="A82" s="43"/>
      <c r="B82" s="79"/>
      <c r="C82" s="97"/>
      <c r="D82" s="89"/>
      <c r="E82" s="31" t="s">
        <v>243</v>
      </c>
      <c r="F82" s="46">
        <v>10211</v>
      </c>
      <c r="G82" s="47">
        <v>3</v>
      </c>
      <c r="H82" s="48">
        <f>SUM(F82:G82)</f>
        <v>10214</v>
      </c>
      <c r="I82" s="49">
        <v>13788</v>
      </c>
      <c r="J82" s="49">
        <v>324</v>
      </c>
      <c r="K82" s="46">
        <v>1815</v>
      </c>
      <c r="L82" s="48">
        <f>SUM(H82:J82)</f>
        <v>24326</v>
      </c>
      <c r="M82" s="1"/>
      <c r="N82" s="79"/>
      <c r="O82" s="96" t="s">
        <v>244</v>
      </c>
      <c r="P82" s="87" t="s">
        <v>245</v>
      </c>
      <c r="Q82" s="86"/>
      <c r="R82" s="27">
        <v>82159</v>
      </c>
      <c r="S82" s="28">
        <v>8</v>
      </c>
      <c r="T82" s="29">
        <f t="shared" si="12"/>
        <v>82167</v>
      </c>
      <c r="U82" s="30">
        <v>235651</v>
      </c>
      <c r="V82" s="30">
        <v>1258</v>
      </c>
      <c r="W82" s="27">
        <v>2141</v>
      </c>
      <c r="X82" s="29">
        <f t="shared" si="39"/>
        <v>319076</v>
      </c>
    </row>
    <row r="83" spans="1:24" ht="7.5" customHeight="1" x14ac:dyDescent="0.2">
      <c r="A83" s="43"/>
      <c r="B83" s="79"/>
      <c r="C83" s="97"/>
      <c r="D83" s="90"/>
      <c r="E83" s="31" t="s">
        <v>79</v>
      </c>
      <c r="F83" s="41">
        <f>SUM(F80:F82)</f>
        <v>53194</v>
      </c>
      <c r="G83" s="28">
        <f>SUM(G80:G82)</f>
        <v>12</v>
      </c>
      <c r="H83" s="29">
        <f>SUM(F83:G83)</f>
        <v>53206</v>
      </c>
      <c r="I83" s="41">
        <f t="shared" ref="I83:K83" si="40">SUM(I80:I82)</f>
        <v>66466</v>
      </c>
      <c r="J83" s="41">
        <f t="shared" si="40"/>
        <v>1674</v>
      </c>
      <c r="K83" s="41">
        <f t="shared" si="40"/>
        <v>8365</v>
      </c>
      <c r="L83" s="48">
        <f>SUM(H83:J83)</f>
        <v>121346</v>
      </c>
      <c r="M83" s="1"/>
      <c r="N83" s="79"/>
      <c r="O83" s="97"/>
      <c r="P83" s="87" t="s">
        <v>246</v>
      </c>
      <c r="Q83" s="86"/>
      <c r="R83" s="27">
        <v>41293</v>
      </c>
      <c r="S83" s="28">
        <v>4</v>
      </c>
      <c r="T83" s="29">
        <f t="shared" si="12"/>
        <v>41297</v>
      </c>
      <c r="U83" s="30">
        <v>109078</v>
      </c>
      <c r="V83" s="30">
        <v>470</v>
      </c>
      <c r="W83" s="27">
        <v>809</v>
      </c>
      <c r="X83" s="29">
        <f t="shared" si="39"/>
        <v>150845</v>
      </c>
    </row>
    <row r="84" spans="1:24" ht="7.5" customHeight="1" x14ac:dyDescent="0.2">
      <c r="A84" s="43"/>
      <c r="B84" s="79"/>
      <c r="C84" s="97"/>
      <c r="D84" s="88" t="s">
        <v>247</v>
      </c>
      <c r="E84" s="26" t="s">
        <v>247</v>
      </c>
      <c r="F84" s="46">
        <v>46388</v>
      </c>
      <c r="G84" s="47">
        <v>7</v>
      </c>
      <c r="H84" s="48">
        <f>SUM(F84:G84)</f>
        <v>46395</v>
      </c>
      <c r="I84" s="49">
        <v>68756</v>
      </c>
      <c r="J84" s="49">
        <v>1618</v>
      </c>
      <c r="K84" s="46">
        <v>8230</v>
      </c>
      <c r="L84" s="48">
        <f>SUM(H84:J84)</f>
        <v>116769</v>
      </c>
      <c r="M84" s="1"/>
      <c r="N84" s="79"/>
      <c r="O84" s="98"/>
      <c r="P84" s="87" t="s">
        <v>248</v>
      </c>
      <c r="Q84" s="86"/>
      <c r="R84" s="27">
        <v>12329</v>
      </c>
      <c r="S84" s="28">
        <v>0</v>
      </c>
      <c r="T84" s="29">
        <f t="shared" si="12"/>
        <v>12329</v>
      </c>
      <c r="U84" s="30">
        <v>20562</v>
      </c>
      <c r="V84" s="30">
        <v>179</v>
      </c>
      <c r="W84" s="27">
        <v>138</v>
      </c>
      <c r="X84" s="29">
        <f t="shared" si="39"/>
        <v>33070</v>
      </c>
    </row>
    <row r="85" spans="1:24" ht="7.5" customHeight="1" x14ac:dyDescent="0.2">
      <c r="A85" s="43"/>
      <c r="B85" s="79"/>
      <c r="C85" s="97"/>
      <c r="D85" s="89"/>
      <c r="E85" s="31" t="s">
        <v>249</v>
      </c>
      <c r="F85" s="46">
        <v>7484</v>
      </c>
      <c r="G85" s="47">
        <v>0</v>
      </c>
      <c r="H85" s="48">
        <f>SUM(F85:G85)</f>
        <v>7484</v>
      </c>
      <c r="I85" s="49">
        <v>7655</v>
      </c>
      <c r="J85" s="49">
        <v>447</v>
      </c>
      <c r="K85" s="46">
        <v>1858</v>
      </c>
      <c r="L85" s="48">
        <f>SUM(H85:J85)</f>
        <v>15586</v>
      </c>
      <c r="M85" s="50"/>
      <c r="N85" s="79"/>
      <c r="O85" s="84" t="s">
        <v>250</v>
      </c>
      <c r="P85" s="85"/>
      <c r="Q85" s="86"/>
      <c r="R85" s="27">
        <v>181753</v>
      </c>
      <c r="S85" s="28">
        <v>13</v>
      </c>
      <c r="T85" s="29">
        <f t="shared" si="12"/>
        <v>181766</v>
      </c>
      <c r="U85" s="30">
        <v>476161</v>
      </c>
      <c r="V85" s="30">
        <v>3344</v>
      </c>
      <c r="W85" s="27">
        <v>3536</v>
      </c>
      <c r="X85" s="29">
        <f t="shared" si="39"/>
        <v>661271</v>
      </c>
    </row>
    <row r="86" spans="1:24" ht="7.5" customHeight="1" x14ac:dyDescent="0.2">
      <c r="A86" s="43"/>
      <c r="B86" s="79"/>
      <c r="C86" s="97"/>
      <c r="D86" s="89"/>
      <c r="E86" s="31" t="s">
        <v>251</v>
      </c>
      <c r="F86" s="27">
        <v>9617</v>
      </c>
      <c r="G86" s="28">
        <v>4</v>
      </c>
      <c r="H86" s="29">
        <f t="shared" si="25"/>
        <v>9621</v>
      </c>
      <c r="I86" s="30">
        <v>17370</v>
      </c>
      <c r="J86" s="30">
        <v>279</v>
      </c>
      <c r="K86" s="27">
        <v>1800</v>
      </c>
      <c r="L86" s="29">
        <f t="shared" si="26"/>
        <v>27270</v>
      </c>
      <c r="M86" s="50"/>
      <c r="N86" s="79"/>
      <c r="O86" s="84" t="s">
        <v>252</v>
      </c>
      <c r="P86" s="85"/>
      <c r="Q86" s="86"/>
      <c r="R86" s="27">
        <v>122777</v>
      </c>
      <c r="S86" s="28">
        <v>15</v>
      </c>
      <c r="T86" s="29">
        <f t="shared" si="12"/>
        <v>122792</v>
      </c>
      <c r="U86" s="51">
        <v>319010</v>
      </c>
      <c r="V86" s="51">
        <v>1758</v>
      </c>
      <c r="W86" s="27">
        <v>2276</v>
      </c>
      <c r="X86" s="29">
        <f t="shared" si="39"/>
        <v>443560</v>
      </c>
    </row>
    <row r="87" spans="1:24" ht="7.5" customHeight="1" x14ac:dyDescent="0.2">
      <c r="A87" s="52"/>
      <c r="B87" s="79"/>
      <c r="C87" s="97"/>
      <c r="D87" s="90"/>
      <c r="E87" s="31" t="s">
        <v>79</v>
      </c>
      <c r="F87" s="41">
        <f>SUM(F84:F86)</f>
        <v>63489</v>
      </c>
      <c r="G87" s="28">
        <f>SUM(G84:G86)</f>
        <v>11</v>
      </c>
      <c r="H87" s="29">
        <f t="shared" si="25"/>
        <v>63500</v>
      </c>
      <c r="I87" s="41">
        <f t="shared" ref="I87:K87" si="41">SUM(I84:I86)</f>
        <v>93781</v>
      </c>
      <c r="J87" s="41">
        <f t="shared" si="41"/>
        <v>2344</v>
      </c>
      <c r="K87" s="41">
        <f t="shared" si="41"/>
        <v>11888</v>
      </c>
      <c r="L87" s="29">
        <f t="shared" si="26"/>
        <v>159625</v>
      </c>
      <c r="M87" s="50"/>
      <c r="N87" s="79"/>
      <c r="O87" s="84" t="s">
        <v>253</v>
      </c>
      <c r="P87" s="85"/>
      <c r="Q87" s="86"/>
      <c r="R87" s="27">
        <v>143728</v>
      </c>
      <c r="S87" s="28">
        <v>7</v>
      </c>
      <c r="T87" s="29">
        <f t="shared" si="12"/>
        <v>143735</v>
      </c>
      <c r="U87" s="51">
        <v>324864</v>
      </c>
      <c r="V87" s="51">
        <v>1652</v>
      </c>
      <c r="W87" s="53">
        <v>1956</v>
      </c>
      <c r="X87" s="29">
        <f t="shared" si="39"/>
        <v>470251</v>
      </c>
    </row>
    <row r="88" spans="1:24" ht="7.5" customHeight="1" x14ac:dyDescent="0.2">
      <c r="A88" s="1"/>
      <c r="B88" s="79"/>
      <c r="C88" s="97"/>
      <c r="D88" s="91" t="s">
        <v>254</v>
      </c>
      <c r="E88" s="92"/>
      <c r="F88" s="27">
        <v>47219</v>
      </c>
      <c r="G88" s="28">
        <v>14</v>
      </c>
      <c r="H88" s="29">
        <f t="shared" si="25"/>
        <v>47233</v>
      </c>
      <c r="I88" s="30">
        <v>142933</v>
      </c>
      <c r="J88" s="30">
        <v>1131</v>
      </c>
      <c r="K88" s="27">
        <v>3806</v>
      </c>
      <c r="L88" s="29">
        <f t="shared" si="26"/>
        <v>191297</v>
      </c>
      <c r="M88" s="50"/>
      <c r="N88" s="79"/>
      <c r="O88" s="103" t="s">
        <v>255</v>
      </c>
      <c r="P88" s="87" t="s">
        <v>256</v>
      </c>
      <c r="Q88" s="86"/>
      <c r="R88" s="27">
        <v>193495</v>
      </c>
      <c r="S88" s="28">
        <v>13</v>
      </c>
      <c r="T88" s="29">
        <f t="shared" si="12"/>
        <v>193508</v>
      </c>
      <c r="U88" s="51">
        <v>434679</v>
      </c>
      <c r="V88" s="51">
        <v>2209</v>
      </c>
      <c r="W88" s="53">
        <v>3016</v>
      </c>
      <c r="X88" s="29">
        <f t="shared" si="39"/>
        <v>630396</v>
      </c>
    </row>
    <row r="89" spans="1:24" ht="7.5" customHeight="1" x14ac:dyDescent="0.2">
      <c r="A89" s="1"/>
      <c r="B89" s="79"/>
      <c r="C89" s="98"/>
      <c r="D89" s="91" t="s">
        <v>257</v>
      </c>
      <c r="E89" s="92"/>
      <c r="F89" s="27">
        <v>75814</v>
      </c>
      <c r="G89" s="28">
        <v>22</v>
      </c>
      <c r="H89" s="29">
        <f t="shared" si="25"/>
        <v>75836</v>
      </c>
      <c r="I89" s="30">
        <v>187211</v>
      </c>
      <c r="J89" s="30">
        <v>1980</v>
      </c>
      <c r="K89" s="27">
        <v>8663</v>
      </c>
      <c r="L89" s="29">
        <f t="shared" si="26"/>
        <v>265027</v>
      </c>
      <c r="N89" s="79"/>
      <c r="O89" s="104"/>
      <c r="P89" s="105" t="s">
        <v>258</v>
      </c>
      <c r="Q89" s="106"/>
      <c r="R89" s="27">
        <f t="shared" ref="R89:W89" si="42">SUM(R101:R102)</f>
        <v>24148</v>
      </c>
      <c r="S89" s="28">
        <f t="shared" si="42"/>
        <v>0</v>
      </c>
      <c r="T89" s="29">
        <f>SUM(T101:T102)</f>
        <v>24148</v>
      </c>
      <c r="U89" s="51">
        <f>SUM(U101:U102)</f>
        <v>35035</v>
      </c>
      <c r="V89" s="51">
        <f t="shared" si="42"/>
        <v>279</v>
      </c>
      <c r="W89" s="53">
        <f t="shared" si="42"/>
        <v>365</v>
      </c>
      <c r="X89" s="29">
        <f>SUM(T89:V89)</f>
        <v>59462</v>
      </c>
    </row>
    <row r="90" spans="1:24" ht="7.5" customHeight="1" x14ac:dyDescent="0.2">
      <c r="A90" s="1"/>
      <c r="B90" s="79"/>
      <c r="C90" s="71" t="s">
        <v>259</v>
      </c>
      <c r="D90" s="72" t="s">
        <v>259</v>
      </c>
      <c r="E90" s="26" t="s">
        <v>260</v>
      </c>
      <c r="F90" s="27">
        <v>109734</v>
      </c>
      <c r="G90" s="28">
        <v>24</v>
      </c>
      <c r="H90" s="29">
        <f t="shared" si="25"/>
        <v>109758</v>
      </c>
      <c r="I90" s="30">
        <v>264703</v>
      </c>
      <c r="J90" s="30">
        <v>3518</v>
      </c>
      <c r="K90" s="27">
        <v>12626</v>
      </c>
      <c r="L90" s="29">
        <f t="shared" si="26"/>
        <v>377979</v>
      </c>
      <c r="N90" s="80"/>
      <c r="O90" s="75" t="s">
        <v>106</v>
      </c>
      <c r="P90" s="76"/>
      <c r="Q90" s="77"/>
      <c r="R90" s="35">
        <f>SUM(R77:R89)</f>
        <v>1207053</v>
      </c>
      <c r="S90" s="38">
        <f>SUM(S77:S89)</f>
        <v>98</v>
      </c>
      <c r="T90" s="37">
        <f t="shared" ref="T90:T95" si="43">SUM(R90:S90)</f>
        <v>1207151</v>
      </c>
      <c r="U90" s="45">
        <f>SUM(U77:U89)</f>
        <v>3237479</v>
      </c>
      <c r="V90" s="45">
        <f>SUM(V77:V89)</f>
        <v>17958</v>
      </c>
      <c r="W90" s="36">
        <f>SUM(W77:W89)</f>
        <v>29325</v>
      </c>
      <c r="X90" s="37">
        <f t="shared" ref="X90:X95" si="44">SUM(T90:V90)</f>
        <v>4462588</v>
      </c>
    </row>
    <row r="91" spans="1:24" ht="7.5" customHeight="1" x14ac:dyDescent="0.2">
      <c r="B91" s="79"/>
      <c r="C91" s="71"/>
      <c r="D91" s="73"/>
      <c r="E91" s="26" t="s">
        <v>261</v>
      </c>
      <c r="F91" s="27">
        <v>28431</v>
      </c>
      <c r="G91" s="28">
        <v>7</v>
      </c>
      <c r="H91" s="29">
        <f t="shared" si="25"/>
        <v>28438</v>
      </c>
      <c r="I91" s="30">
        <v>53412</v>
      </c>
      <c r="J91" s="30">
        <v>903</v>
      </c>
      <c r="K91" s="27">
        <v>4632</v>
      </c>
      <c r="L91" s="29">
        <f t="shared" si="26"/>
        <v>82753</v>
      </c>
      <c r="N91" s="78" t="s">
        <v>262</v>
      </c>
      <c r="O91" s="81" t="s">
        <v>263</v>
      </c>
      <c r="P91" s="82"/>
      <c r="Q91" s="83"/>
      <c r="R91" s="15">
        <v>116595</v>
      </c>
      <c r="S91" s="16">
        <v>3</v>
      </c>
      <c r="T91" s="17">
        <f t="shared" si="43"/>
        <v>116598</v>
      </c>
      <c r="U91" s="54">
        <v>422815</v>
      </c>
      <c r="V91" s="18">
        <v>2455</v>
      </c>
      <c r="W91" s="15">
        <v>2047</v>
      </c>
      <c r="X91" s="17">
        <f t="shared" si="44"/>
        <v>541868</v>
      </c>
    </row>
    <row r="92" spans="1:24" ht="7.5" customHeight="1" x14ac:dyDescent="0.2">
      <c r="B92" s="79"/>
      <c r="C92" s="71"/>
      <c r="D92" s="74"/>
      <c r="E92" s="26" t="s">
        <v>79</v>
      </c>
      <c r="F92" s="27">
        <f>SUM(F90:F91)</f>
        <v>138165</v>
      </c>
      <c r="G92" s="28">
        <f>SUM(G90:G91)</f>
        <v>31</v>
      </c>
      <c r="H92" s="29">
        <f t="shared" si="25"/>
        <v>138196</v>
      </c>
      <c r="I92" s="30">
        <f>SUM(I90:I91)</f>
        <v>318115</v>
      </c>
      <c r="J92" s="30">
        <f>SUM(J90:J91)</f>
        <v>4421</v>
      </c>
      <c r="K92" s="27">
        <f>SUM(K90:K91)</f>
        <v>17258</v>
      </c>
      <c r="L92" s="29">
        <f t="shared" si="26"/>
        <v>460732</v>
      </c>
      <c r="N92" s="79"/>
      <c r="O92" s="84" t="s">
        <v>264</v>
      </c>
      <c r="P92" s="85"/>
      <c r="Q92" s="86"/>
      <c r="R92" s="27">
        <v>11451</v>
      </c>
      <c r="S92" s="28">
        <v>0</v>
      </c>
      <c r="T92" s="29">
        <f t="shared" si="43"/>
        <v>11451</v>
      </c>
      <c r="U92" s="30">
        <v>20785</v>
      </c>
      <c r="V92" s="30">
        <v>223</v>
      </c>
      <c r="W92" s="27">
        <v>111</v>
      </c>
      <c r="X92" s="29">
        <f t="shared" si="44"/>
        <v>32459</v>
      </c>
    </row>
    <row r="93" spans="1:24" ht="7.5" customHeight="1" x14ac:dyDescent="0.2">
      <c r="B93" s="79"/>
      <c r="C93" s="71"/>
      <c r="D93" s="87" t="s">
        <v>265</v>
      </c>
      <c r="E93" s="86"/>
      <c r="F93" s="27">
        <v>73113</v>
      </c>
      <c r="G93" s="28">
        <v>11</v>
      </c>
      <c r="H93" s="29">
        <f t="shared" si="25"/>
        <v>73124</v>
      </c>
      <c r="I93" s="30">
        <v>218907</v>
      </c>
      <c r="J93" s="30">
        <v>1597</v>
      </c>
      <c r="K93" s="27">
        <v>4107</v>
      </c>
      <c r="L93" s="29">
        <f t="shared" si="26"/>
        <v>293628</v>
      </c>
      <c r="N93" s="79"/>
      <c r="O93" s="84" t="s">
        <v>266</v>
      </c>
      <c r="P93" s="85"/>
      <c r="Q93" s="86"/>
      <c r="R93" s="27">
        <v>10445</v>
      </c>
      <c r="S93" s="28">
        <v>0</v>
      </c>
      <c r="T93" s="29">
        <f t="shared" si="43"/>
        <v>10445</v>
      </c>
      <c r="U93" s="30">
        <v>19000</v>
      </c>
      <c r="V93" s="30">
        <v>183</v>
      </c>
      <c r="W93" s="27">
        <v>180</v>
      </c>
      <c r="X93" s="29">
        <f t="shared" si="44"/>
        <v>29628</v>
      </c>
    </row>
    <row r="94" spans="1:24" ht="7.5" customHeight="1" x14ac:dyDescent="0.2">
      <c r="B94" s="79"/>
      <c r="C94" s="71"/>
      <c r="D94" s="87" t="s">
        <v>267</v>
      </c>
      <c r="E94" s="86"/>
      <c r="F94" s="27">
        <v>64597</v>
      </c>
      <c r="G94" s="28">
        <v>23</v>
      </c>
      <c r="H94" s="29">
        <f t="shared" si="25"/>
        <v>64620</v>
      </c>
      <c r="I94" s="30">
        <v>195750</v>
      </c>
      <c r="J94" s="30">
        <v>1508</v>
      </c>
      <c r="K94" s="27">
        <v>5754</v>
      </c>
      <c r="L94" s="29">
        <f t="shared" si="26"/>
        <v>261878</v>
      </c>
      <c r="N94" s="80"/>
      <c r="O94" s="75" t="s">
        <v>106</v>
      </c>
      <c r="P94" s="76"/>
      <c r="Q94" s="77"/>
      <c r="R94" s="35">
        <f>SUM(R91:R93)</f>
        <v>138491</v>
      </c>
      <c r="S94" s="38">
        <f>SUM(S91:S93)</f>
        <v>3</v>
      </c>
      <c r="T94" s="37">
        <f t="shared" si="43"/>
        <v>138494</v>
      </c>
      <c r="U94" s="39">
        <f>SUM(U91:U93)</f>
        <v>462600</v>
      </c>
      <c r="V94" s="39">
        <f>SUM(V91:V93)</f>
        <v>2861</v>
      </c>
      <c r="W94" s="35">
        <f>SUM(W91:W93)</f>
        <v>2338</v>
      </c>
      <c r="X94" s="37">
        <f t="shared" si="44"/>
        <v>603955</v>
      </c>
    </row>
    <row r="95" spans="1:24" ht="7.5" customHeight="1" x14ac:dyDescent="0.2">
      <c r="B95" s="79"/>
      <c r="C95" s="71" t="s">
        <v>268</v>
      </c>
      <c r="D95" s="91" t="s">
        <v>269</v>
      </c>
      <c r="E95" s="92"/>
      <c r="F95" s="27">
        <v>96570</v>
      </c>
      <c r="G95" s="28">
        <v>24</v>
      </c>
      <c r="H95" s="29">
        <f t="shared" si="25"/>
        <v>96594</v>
      </c>
      <c r="I95" s="30">
        <v>201656</v>
      </c>
      <c r="J95" s="30">
        <v>1450</v>
      </c>
      <c r="K95" s="27">
        <v>1715</v>
      </c>
      <c r="L95" s="29">
        <f t="shared" si="26"/>
        <v>299700</v>
      </c>
      <c r="N95" s="93" t="s">
        <v>270</v>
      </c>
      <c r="O95" s="94"/>
      <c r="P95" s="94"/>
      <c r="Q95" s="95"/>
      <c r="R95" s="55">
        <f>SUM(F40,F19,F98,R16,R42,R56,R69,R76,R90,R94)</f>
        <v>8297674</v>
      </c>
      <c r="S95" s="55">
        <f>SUM(G40,G19,G98,S16,S42,S56,S69,S76,S90,S94)</f>
        <v>1204</v>
      </c>
      <c r="T95" s="56">
        <f t="shared" si="43"/>
        <v>8298878</v>
      </c>
      <c r="U95" s="57">
        <f t="shared" ref="U95:W95" si="45">SUM(I40,I19,I98,U16,U42,U56,U69,U76,U90,U94)</f>
        <v>22850114</v>
      </c>
      <c r="V95" s="57">
        <f t="shared" si="45"/>
        <v>159538</v>
      </c>
      <c r="W95" s="58">
        <f t="shared" si="45"/>
        <v>322492</v>
      </c>
      <c r="X95" s="56">
        <f t="shared" si="44"/>
        <v>31308530</v>
      </c>
    </row>
    <row r="96" spans="1:24" ht="7.5" customHeight="1" x14ac:dyDescent="0.2">
      <c r="B96" s="79"/>
      <c r="C96" s="71"/>
      <c r="D96" s="91" t="s">
        <v>271</v>
      </c>
      <c r="E96" s="92"/>
      <c r="F96" s="27">
        <v>11113</v>
      </c>
      <c r="G96" s="28">
        <v>4</v>
      </c>
      <c r="H96" s="29">
        <f t="shared" si="25"/>
        <v>11117</v>
      </c>
      <c r="I96" s="30">
        <v>26702</v>
      </c>
      <c r="J96" s="30">
        <v>200</v>
      </c>
      <c r="K96" s="27">
        <v>125</v>
      </c>
      <c r="L96" s="29">
        <f t="shared" si="26"/>
        <v>38019</v>
      </c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2:24" ht="7.5" customHeight="1" x14ac:dyDescent="0.2">
      <c r="B97" s="79"/>
      <c r="C97" s="71"/>
      <c r="D97" s="91" t="s">
        <v>79</v>
      </c>
      <c r="E97" s="92"/>
      <c r="F97" s="41">
        <f>SUM(F95:F96)</f>
        <v>107683</v>
      </c>
      <c r="G97" s="28">
        <f>SUM(G95:G96)</f>
        <v>28</v>
      </c>
      <c r="H97" s="29">
        <f t="shared" si="25"/>
        <v>107711</v>
      </c>
      <c r="I97" s="27">
        <f>SUM(I95:I96)</f>
        <v>228358</v>
      </c>
      <c r="J97" s="27">
        <f>SUM(J95:J96)</f>
        <v>1650</v>
      </c>
      <c r="K97" s="27">
        <f>SUM(K95:K96)</f>
        <v>1840</v>
      </c>
      <c r="L97" s="29">
        <f t="shared" si="26"/>
        <v>337719</v>
      </c>
      <c r="N97" s="50"/>
      <c r="O97" s="50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2">
      <c r="B98" s="80"/>
      <c r="C98" s="70" t="s">
        <v>106</v>
      </c>
      <c r="D98" s="70"/>
      <c r="E98" s="70"/>
      <c r="F98" s="44">
        <f>SUM(F41,F44,F47:F48,F52,F55,F58,F61:F62,F65,F69,F72,F76,F79,F83,F87:F89,F92:F94,F97)</f>
        <v>1916876</v>
      </c>
      <c r="G98" s="38">
        <f>SUM(G41,G44,G47:G48,G52,G55,G58,G61:G62,G65,G69,G72,G76,G79,G83,G87:G89,G92:G94,G97)</f>
        <v>335</v>
      </c>
      <c r="H98" s="37">
        <f t="shared" si="25"/>
        <v>1917211</v>
      </c>
      <c r="I98" s="35">
        <f t="shared" ref="I98:K98" si="46">SUM(I41,I44,I47:I48,I52,I55,I58,I61:I62,I65,I69,I72,I76,I79,I83,I87:I89,I92:I94,I97)</f>
        <v>5108576</v>
      </c>
      <c r="J98" s="35">
        <f t="shared" si="46"/>
        <v>40052</v>
      </c>
      <c r="K98" s="35">
        <f t="shared" si="46"/>
        <v>125834</v>
      </c>
      <c r="L98" s="37">
        <f t="shared" si="26"/>
        <v>7065839</v>
      </c>
      <c r="N98" s="50"/>
      <c r="O98" s="50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2">
      <c r="B99" s="1"/>
      <c r="C99" s="1"/>
      <c r="D99" s="10"/>
      <c r="E99" s="10"/>
      <c r="F99" s="6"/>
      <c r="G99" s="6"/>
      <c r="H99" s="6"/>
      <c r="I99" s="6"/>
      <c r="J99" s="6"/>
      <c r="K99" s="6"/>
      <c r="L99" s="6"/>
      <c r="N99" s="50"/>
      <c r="O99" s="50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2">
      <c r="B100" s="1"/>
      <c r="C100" s="1"/>
      <c r="D100" s="10"/>
      <c r="E100" s="10"/>
      <c r="F100" s="6"/>
      <c r="G100" s="6"/>
      <c r="H100" s="6"/>
      <c r="I100" s="6"/>
      <c r="J100" s="6"/>
      <c r="K100" s="6"/>
      <c r="L100" s="6"/>
      <c r="N100" s="50"/>
      <c r="O100" s="50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6" hidden="1" x14ac:dyDescent="0.2">
      <c r="B101" s="1"/>
      <c r="C101" s="1"/>
      <c r="D101" s="10"/>
      <c r="E101" s="10"/>
      <c r="F101" s="6"/>
      <c r="G101" s="6"/>
      <c r="H101" s="6"/>
      <c r="I101" s="6"/>
      <c r="J101" s="6"/>
      <c r="K101" s="6"/>
      <c r="L101" s="6"/>
      <c r="N101" s="61" t="s">
        <v>272</v>
      </c>
      <c r="O101" s="62" t="s">
        <v>255</v>
      </c>
      <c r="P101" s="61" t="s">
        <v>273</v>
      </c>
      <c r="Q101" s="63" t="s">
        <v>255</v>
      </c>
      <c r="R101" s="64">
        <v>753</v>
      </c>
      <c r="S101" s="64">
        <v>0</v>
      </c>
      <c r="T101" s="64">
        <f>SUM(R101:S101)</f>
        <v>753</v>
      </c>
      <c r="U101" s="64">
        <v>358</v>
      </c>
      <c r="V101" s="64">
        <v>3</v>
      </c>
      <c r="W101" s="64">
        <v>15</v>
      </c>
      <c r="X101" s="64">
        <f t="shared" ref="X101:X102" si="47">SUM(T101:V101)</f>
        <v>1114</v>
      </c>
    </row>
    <row r="102" spans="2:24" hidden="1" x14ac:dyDescent="0.2">
      <c r="B102" s="1"/>
      <c r="C102" s="1"/>
      <c r="D102" s="10"/>
      <c r="E102" s="10"/>
      <c r="F102" s="6"/>
      <c r="G102" s="6"/>
      <c r="H102" s="6"/>
      <c r="I102" s="6"/>
      <c r="J102" s="6"/>
      <c r="K102" s="6"/>
      <c r="L102" s="6"/>
      <c r="N102" s="61"/>
      <c r="O102" s="62"/>
      <c r="P102" s="61"/>
      <c r="Q102" s="63" t="s">
        <v>274</v>
      </c>
      <c r="R102" s="64">
        <v>23395</v>
      </c>
      <c r="S102" s="64">
        <v>0</v>
      </c>
      <c r="T102" s="64">
        <f>SUM(R102:S102)</f>
        <v>23395</v>
      </c>
      <c r="U102" s="64">
        <v>34677</v>
      </c>
      <c r="V102" s="64">
        <v>276</v>
      </c>
      <c r="W102" s="64">
        <v>350</v>
      </c>
      <c r="X102" s="64">
        <f t="shared" si="47"/>
        <v>58348</v>
      </c>
    </row>
    <row r="103" spans="2:24" x14ac:dyDescent="0.2">
      <c r="B103" s="1"/>
      <c r="C103" s="1"/>
      <c r="D103" s="10"/>
      <c r="E103" s="10"/>
      <c r="F103" s="6"/>
      <c r="G103" s="6"/>
      <c r="H103" s="6"/>
      <c r="I103" s="6"/>
      <c r="J103" s="6"/>
      <c r="K103" s="6"/>
      <c r="L103" s="6"/>
      <c r="P103" s="3"/>
      <c r="Q103" s="3"/>
      <c r="R103" s="3"/>
      <c r="S103" s="3"/>
      <c r="T103" s="3"/>
      <c r="U103" s="3"/>
    </row>
  </sheetData>
  <mergeCells count="183"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95:C97"/>
    <mergeCell ref="D95:E95"/>
    <mergeCell ref="N95:Q95"/>
    <mergeCell ref="D96:E96"/>
    <mergeCell ref="D97:E97"/>
    <mergeCell ref="C77:C89"/>
    <mergeCell ref="D77:D79"/>
    <mergeCell ref="N77:N90"/>
    <mergeCell ref="O77:O80"/>
    <mergeCell ref="P77:Q77"/>
    <mergeCell ref="P78:Q78"/>
    <mergeCell ref="P79:Q79"/>
    <mergeCell ref="C98:E98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3"/>
  <sheetViews>
    <sheetView topLeftCell="B1" zoomScale="145" zoomScaleNormal="145" workbookViewId="0">
      <selection activeCell="F48" sqref="F48"/>
    </sheetView>
  </sheetViews>
  <sheetFormatPr defaultColWidth="9" defaultRowHeight="11" x14ac:dyDescent="0.2"/>
  <cols>
    <col min="1" max="1" width="0.26953125" style="3" hidden="1" customWidth="1"/>
    <col min="2" max="2" width="2.7265625" style="3" customWidth="1"/>
    <col min="3" max="3" width="3.08984375" style="3" customWidth="1"/>
    <col min="4" max="4" width="3.08984375" style="65" customWidth="1"/>
    <col min="5" max="5" width="6.6328125" style="65" customWidth="1"/>
    <col min="6" max="6" width="9.08984375" style="5" customWidth="1"/>
    <col min="7" max="7" width="7.08984375" style="5" customWidth="1"/>
    <col min="8" max="10" width="9.08984375" style="5" customWidth="1"/>
    <col min="11" max="12" width="8.08984375" style="5" customWidth="1"/>
    <col min="13" max="13" width="3.7265625" style="3" customWidth="1"/>
    <col min="14" max="14" width="2.7265625" style="3" customWidth="1"/>
    <col min="15" max="15" width="3.08984375" style="3" customWidth="1"/>
    <col min="16" max="16" width="3.08984375" style="65" customWidth="1"/>
    <col min="17" max="17" width="6.6328125" style="65" customWidth="1"/>
    <col min="18" max="18" width="9.08984375" style="5" customWidth="1"/>
    <col min="19" max="19" width="7.08984375" style="5" customWidth="1"/>
    <col min="20" max="22" width="9.08984375" style="5" customWidth="1"/>
    <col min="23" max="24" width="8.08984375" style="5" customWidth="1"/>
    <col min="25" max="16384" width="9" style="3"/>
  </cols>
  <sheetData>
    <row r="1" spans="1:24" ht="17.25" customHeight="1" x14ac:dyDescent="0.25">
      <c r="A1" s="8"/>
      <c r="B1" s="117" t="s">
        <v>69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N1" s="5"/>
      <c r="O1" s="5"/>
      <c r="P1" s="5"/>
      <c r="Q1" s="5"/>
    </row>
    <row r="2" spans="1:24" s="1" customFormat="1" ht="6" customHeight="1" x14ac:dyDescent="0.2">
      <c r="A2" s="9"/>
      <c r="D2" s="10"/>
      <c r="E2" s="10"/>
      <c r="F2" s="6"/>
      <c r="G2" s="6"/>
      <c r="H2" s="6"/>
      <c r="I2" s="6"/>
      <c r="J2" s="6"/>
      <c r="K2" s="6"/>
      <c r="L2" s="6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1" customFormat="1" ht="10" customHeight="1" x14ac:dyDescent="0.2">
      <c r="A3" s="9"/>
      <c r="B3" s="7" t="s">
        <v>275</v>
      </c>
      <c r="C3" s="7"/>
      <c r="D3" s="10"/>
      <c r="E3" s="10"/>
      <c r="F3" s="6"/>
      <c r="G3" s="6"/>
      <c r="H3" s="6"/>
      <c r="I3" s="6"/>
      <c r="J3" s="6"/>
      <c r="K3" s="6"/>
      <c r="L3" s="6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2" customFormat="1" ht="7.5" customHeight="1" x14ac:dyDescent="0.2">
      <c r="A4" s="11"/>
      <c r="B4" s="12"/>
      <c r="C4" s="13"/>
      <c r="D4" s="13"/>
      <c r="E4" s="14"/>
      <c r="F4" s="118" t="s">
        <v>71</v>
      </c>
      <c r="G4" s="119"/>
      <c r="H4" s="120"/>
      <c r="I4" s="121" t="s">
        <v>72</v>
      </c>
      <c r="J4" s="122" t="s">
        <v>73</v>
      </c>
      <c r="K4" s="118" t="s">
        <v>74</v>
      </c>
      <c r="L4" s="123"/>
      <c r="N4" s="78" t="s">
        <v>75</v>
      </c>
      <c r="O4" s="100" t="s">
        <v>76</v>
      </c>
      <c r="P4" s="114" t="s">
        <v>75</v>
      </c>
      <c r="Q4" s="115"/>
      <c r="R4" s="15">
        <v>111509</v>
      </c>
      <c r="S4" s="16">
        <v>5</v>
      </c>
      <c r="T4" s="17">
        <f t="shared" ref="T4:T15" si="0">SUM(R4:S4)</f>
        <v>111514</v>
      </c>
      <c r="U4" s="18">
        <v>375712</v>
      </c>
      <c r="V4" s="18">
        <v>2247</v>
      </c>
      <c r="W4" s="15">
        <v>2345</v>
      </c>
      <c r="X4" s="17">
        <f t="shared" ref="X4:X77" si="1">SUM(T4:V4)</f>
        <v>489473</v>
      </c>
    </row>
    <row r="5" spans="1:24" s="2" customFormat="1" ht="7.5" customHeight="1" x14ac:dyDescent="0.2">
      <c r="A5" s="11"/>
      <c r="B5" s="19"/>
      <c r="C5" s="20"/>
      <c r="D5" s="20"/>
      <c r="E5" s="21"/>
      <c r="F5" s="22" t="s">
        <v>77</v>
      </c>
      <c r="G5" s="23" t="s">
        <v>78</v>
      </c>
      <c r="H5" s="24" t="s">
        <v>79</v>
      </c>
      <c r="I5" s="121"/>
      <c r="J5" s="122"/>
      <c r="K5" s="22" t="s">
        <v>80</v>
      </c>
      <c r="L5" s="25"/>
      <c r="N5" s="79"/>
      <c r="O5" s="97"/>
      <c r="P5" s="88" t="s">
        <v>81</v>
      </c>
      <c r="Q5" s="26" t="s">
        <v>82</v>
      </c>
      <c r="R5" s="27">
        <v>63722</v>
      </c>
      <c r="S5" s="28">
        <v>5</v>
      </c>
      <c r="T5" s="29">
        <f t="shared" si="0"/>
        <v>63727</v>
      </c>
      <c r="U5" s="30">
        <v>167063</v>
      </c>
      <c r="V5" s="30">
        <v>1136</v>
      </c>
      <c r="W5" s="27">
        <v>1059</v>
      </c>
      <c r="X5" s="29">
        <f t="shared" si="1"/>
        <v>231926</v>
      </c>
    </row>
    <row r="6" spans="1:24" s="2" customFormat="1" ht="7.5" customHeight="1" x14ac:dyDescent="0.2">
      <c r="A6" s="11"/>
      <c r="B6" s="78" t="s">
        <v>83</v>
      </c>
      <c r="C6" s="81" t="s">
        <v>84</v>
      </c>
      <c r="D6" s="82"/>
      <c r="E6" s="83"/>
      <c r="F6" s="15">
        <v>87130</v>
      </c>
      <c r="G6" s="16">
        <v>9</v>
      </c>
      <c r="H6" s="17">
        <f t="shared" ref="H6:H51" si="2">SUM(F6:G6)</f>
        <v>87139</v>
      </c>
      <c r="I6" s="18">
        <v>392995</v>
      </c>
      <c r="J6" s="18">
        <v>3590</v>
      </c>
      <c r="K6" s="15">
        <v>9143</v>
      </c>
      <c r="L6" s="17">
        <f t="shared" ref="L6:L51" si="3">SUM(H6:J6)</f>
        <v>483724</v>
      </c>
      <c r="N6" s="79"/>
      <c r="O6" s="97"/>
      <c r="P6" s="89"/>
      <c r="Q6" s="31" t="s">
        <v>85</v>
      </c>
      <c r="R6" s="27">
        <v>31056</v>
      </c>
      <c r="S6" s="28">
        <v>2</v>
      </c>
      <c r="T6" s="29">
        <f t="shared" si="0"/>
        <v>31058</v>
      </c>
      <c r="U6" s="30">
        <v>77180</v>
      </c>
      <c r="V6" s="30">
        <v>374</v>
      </c>
      <c r="W6" s="27">
        <v>503</v>
      </c>
      <c r="X6" s="29">
        <f t="shared" si="1"/>
        <v>108612</v>
      </c>
    </row>
    <row r="7" spans="1:24" s="2" customFormat="1" ht="7.5" customHeight="1" x14ac:dyDescent="0.2">
      <c r="A7" s="11"/>
      <c r="B7" s="79"/>
      <c r="C7" s="84" t="s">
        <v>86</v>
      </c>
      <c r="D7" s="85"/>
      <c r="E7" s="86"/>
      <c r="F7" s="27">
        <v>27903</v>
      </c>
      <c r="G7" s="28">
        <v>0</v>
      </c>
      <c r="H7" s="29">
        <f t="shared" si="2"/>
        <v>27903</v>
      </c>
      <c r="I7" s="30">
        <v>95829</v>
      </c>
      <c r="J7" s="30">
        <v>513</v>
      </c>
      <c r="K7" s="27">
        <v>902</v>
      </c>
      <c r="L7" s="29">
        <f t="shared" si="3"/>
        <v>124245</v>
      </c>
      <c r="N7" s="79"/>
      <c r="O7" s="98"/>
      <c r="P7" s="90"/>
      <c r="Q7" s="31" t="s">
        <v>79</v>
      </c>
      <c r="R7" s="27">
        <f>SUM(R5:R6)</f>
        <v>94778</v>
      </c>
      <c r="S7" s="28">
        <f>SUM(S5:S6)</f>
        <v>7</v>
      </c>
      <c r="T7" s="29">
        <f t="shared" si="0"/>
        <v>94785</v>
      </c>
      <c r="U7" s="30">
        <f t="shared" ref="U7:W7" si="4">SUM(U5:U6)</f>
        <v>244243</v>
      </c>
      <c r="V7" s="30">
        <f t="shared" si="4"/>
        <v>1510</v>
      </c>
      <c r="W7" s="27">
        <f t="shared" si="4"/>
        <v>1562</v>
      </c>
      <c r="X7" s="29">
        <f t="shared" si="1"/>
        <v>340538</v>
      </c>
    </row>
    <row r="8" spans="1:24" s="2" customFormat="1" ht="7.5" customHeight="1" x14ac:dyDescent="0.2">
      <c r="A8" s="11"/>
      <c r="B8" s="79"/>
      <c r="C8" s="84" t="s">
        <v>87</v>
      </c>
      <c r="D8" s="85"/>
      <c r="E8" s="86"/>
      <c r="F8" s="27">
        <v>40732</v>
      </c>
      <c r="G8" s="28">
        <v>4</v>
      </c>
      <c r="H8" s="29">
        <f t="shared" si="2"/>
        <v>40736</v>
      </c>
      <c r="I8" s="30">
        <v>122198</v>
      </c>
      <c r="J8" s="30">
        <v>874</v>
      </c>
      <c r="K8" s="27">
        <v>1657</v>
      </c>
      <c r="L8" s="29">
        <f t="shared" si="3"/>
        <v>163808</v>
      </c>
      <c r="N8" s="79"/>
      <c r="O8" s="116" t="s">
        <v>88</v>
      </c>
      <c r="P8" s="91"/>
      <c r="Q8" s="92"/>
      <c r="R8" s="27">
        <v>82598</v>
      </c>
      <c r="S8" s="28">
        <v>9</v>
      </c>
      <c r="T8" s="29">
        <f t="shared" si="0"/>
        <v>82607</v>
      </c>
      <c r="U8" s="30">
        <v>285959</v>
      </c>
      <c r="V8" s="30">
        <v>1251</v>
      </c>
      <c r="W8" s="27">
        <v>1917</v>
      </c>
      <c r="X8" s="29">
        <f t="shared" si="1"/>
        <v>369817</v>
      </c>
    </row>
    <row r="9" spans="1:24" s="2" customFormat="1" ht="7.5" customHeight="1" x14ac:dyDescent="0.2">
      <c r="A9" s="11"/>
      <c r="B9" s="79"/>
      <c r="C9" s="96" t="s">
        <v>89</v>
      </c>
      <c r="D9" s="87" t="s">
        <v>90</v>
      </c>
      <c r="E9" s="86"/>
      <c r="F9" s="27">
        <v>21606</v>
      </c>
      <c r="G9" s="28">
        <v>2</v>
      </c>
      <c r="H9" s="29">
        <f t="shared" si="2"/>
        <v>21608</v>
      </c>
      <c r="I9" s="30">
        <v>56852</v>
      </c>
      <c r="J9" s="30">
        <v>297</v>
      </c>
      <c r="K9" s="27">
        <v>577</v>
      </c>
      <c r="L9" s="29">
        <f t="shared" si="3"/>
        <v>78757</v>
      </c>
      <c r="N9" s="79"/>
      <c r="O9" s="71" t="s">
        <v>91</v>
      </c>
      <c r="P9" s="91" t="s">
        <v>92</v>
      </c>
      <c r="Q9" s="92"/>
      <c r="R9" s="27">
        <v>54578</v>
      </c>
      <c r="S9" s="28">
        <v>4</v>
      </c>
      <c r="T9" s="29">
        <f t="shared" si="0"/>
        <v>54582</v>
      </c>
      <c r="U9" s="30">
        <v>150038</v>
      </c>
      <c r="V9" s="30">
        <v>769</v>
      </c>
      <c r="W9" s="27">
        <v>1023</v>
      </c>
      <c r="X9" s="29">
        <f t="shared" si="1"/>
        <v>205389</v>
      </c>
    </row>
    <row r="10" spans="1:24" s="2" customFormat="1" ht="7.5" customHeight="1" x14ac:dyDescent="0.2">
      <c r="A10" s="11"/>
      <c r="B10" s="79"/>
      <c r="C10" s="97"/>
      <c r="D10" s="91" t="s">
        <v>93</v>
      </c>
      <c r="E10" s="92"/>
      <c r="F10" s="27">
        <v>5933</v>
      </c>
      <c r="G10" s="28">
        <v>1</v>
      </c>
      <c r="H10" s="29">
        <f>SUM(F10:G10)</f>
        <v>5934</v>
      </c>
      <c r="I10" s="30">
        <v>36363</v>
      </c>
      <c r="J10" s="30">
        <v>203</v>
      </c>
      <c r="K10" s="27">
        <v>331</v>
      </c>
      <c r="L10" s="29">
        <f>SUM(H10:J10)</f>
        <v>42500</v>
      </c>
      <c r="N10" s="79"/>
      <c r="O10" s="71"/>
      <c r="P10" s="91" t="s">
        <v>94</v>
      </c>
      <c r="Q10" s="92"/>
      <c r="R10" s="27">
        <v>27216</v>
      </c>
      <c r="S10" s="28">
        <v>14</v>
      </c>
      <c r="T10" s="29">
        <f t="shared" si="0"/>
        <v>27230</v>
      </c>
      <c r="U10" s="27">
        <v>124651</v>
      </c>
      <c r="V10" s="27">
        <v>793</v>
      </c>
      <c r="W10" s="27">
        <v>1340</v>
      </c>
      <c r="X10" s="29">
        <f t="shared" si="1"/>
        <v>152674</v>
      </c>
    </row>
    <row r="11" spans="1:24" s="2" customFormat="1" ht="7.5" customHeight="1" x14ac:dyDescent="0.2">
      <c r="A11" s="11"/>
      <c r="B11" s="79"/>
      <c r="C11" s="98"/>
      <c r="D11" s="91" t="s">
        <v>79</v>
      </c>
      <c r="E11" s="92"/>
      <c r="F11" s="27">
        <f>SUM(F9:F10)</f>
        <v>27539</v>
      </c>
      <c r="G11" s="28">
        <f>SUM(G9:G10)</f>
        <v>3</v>
      </c>
      <c r="H11" s="29">
        <f>SUM(F11:G11)</f>
        <v>27542</v>
      </c>
      <c r="I11" s="30">
        <f t="shared" ref="I11:K11" si="5">SUM(I9:I10)</f>
        <v>93215</v>
      </c>
      <c r="J11" s="30">
        <f t="shared" si="5"/>
        <v>500</v>
      </c>
      <c r="K11" s="27">
        <f t="shared" si="5"/>
        <v>908</v>
      </c>
      <c r="L11" s="29">
        <f>SUM(H11:J11)</f>
        <v>121257</v>
      </c>
      <c r="N11" s="79"/>
      <c r="O11" s="71"/>
      <c r="P11" s="91" t="s">
        <v>79</v>
      </c>
      <c r="Q11" s="92"/>
      <c r="R11" s="27">
        <f>SUM(R9:R10)</f>
        <v>81794</v>
      </c>
      <c r="S11" s="28">
        <f>SUM(S9:S10)</f>
        <v>18</v>
      </c>
      <c r="T11" s="29">
        <f t="shared" si="0"/>
        <v>81812</v>
      </c>
      <c r="U11" s="30">
        <f t="shared" ref="U11:W11" si="6">SUM(U9:U10)</f>
        <v>274689</v>
      </c>
      <c r="V11" s="30">
        <f t="shared" si="6"/>
        <v>1562</v>
      </c>
      <c r="W11" s="27">
        <f t="shared" si="6"/>
        <v>2363</v>
      </c>
      <c r="X11" s="29">
        <f t="shared" si="1"/>
        <v>358063</v>
      </c>
    </row>
    <row r="12" spans="1:24" s="2" customFormat="1" ht="7.5" customHeight="1" x14ac:dyDescent="0.2">
      <c r="A12" s="11"/>
      <c r="B12" s="79"/>
      <c r="C12" s="107" t="s">
        <v>95</v>
      </c>
      <c r="D12" s="87" t="s">
        <v>96</v>
      </c>
      <c r="E12" s="86"/>
      <c r="F12" s="27">
        <v>16041</v>
      </c>
      <c r="G12" s="28">
        <v>0</v>
      </c>
      <c r="H12" s="29">
        <f t="shared" si="2"/>
        <v>16041</v>
      </c>
      <c r="I12" s="30">
        <v>58098</v>
      </c>
      <c r="J12" s="30">
        <v>312</v>
      </c>
      <c r="K12" s="27">
        <v>598</v>
      </c>
      <c r="L12" s="29">
        <f t="shared" si="3"/>
        <v>74451</v>
      </c>
      <c r="N12" s="79"/>
      <c r="O12" s="71" t="s">
        <v>97</v>
      </c>
      <c r="P12" s="91" t="s">
        <v>98</v>
      </c>
      <c r="Q12" s="92"/>
      <c r="R12" s="27">
        <v>149982</v>
      </c>
      <c r="S12" s="28">
        <v>31</v>
      </c>
      <c r="T12" s="29">
        <f t="shared" si="0"/>
        <v>150013</v>
      </c>
      <c r="U12" s="30">
        <v>286813</v>
      </c>
      <c r="V12" s="30">
        <v>2096</v>
      </c>
      <c r="W12" s="27">
        <v>2449</v>
      </c>
      <c r="X12" s="29">
        <f t="shared" si="1"/>
        <v>438922</v>
      </c>
    </row>
    <row r="13" spans="1:24" s="2" customFormat="1" ht="7.5" customHeight="1" x14ac:dyDescent="0.2">
      <c r="A13" s="11"/>
      <c r="B13" s="79"/>
      <c r="C13" s="124"/>
      <c r="D13" s="87" t="s">
        <v>99</v>
      </c>
      <c r="E13" s="86"/>
      <c r="F13" s="27">
        <v>5517</v>
      </c>
      <c r="G13" s="28">
        <v>0</v>
      </c>
      <c r="H13" s="29">
        <f t="shared" si="2"/>
        <v>5517</v>
      </c>
      <c r="I13" s="30">
        <v>10262</v>
      </c>
      <c r="J13" s="30">
        <v>78</v>
      </c>
      <c r="K13" s="27">
        <v>132</v>
      </c>
      <c r="L13" s="29">
        <f t="shared" si="3"/>
        <v>15857</v>
      </c>
      <c r="N13" s="79"/>
      <c r="O13" s="71"/>
      <c r="P13" s="99" t="s">
        <v>100</v>
      </c>
      <c r="Q13" s="31" t="s">
        <v>101</v>
      </c>
      <c r="R13" s="32">
        <v>124049</v>
      </c>
      <c r="S13" s="33">
        <v>22</v>
      </c>
      <c r="T13" s="29">
        <f t="shared" si="0"/>
        <v>124071</v>
      </c>
      <c r="U13" s="34">
        <v>238005</v>
      </c>
      <c r="V13" s="34">
        <v>1696</v>
      </c>
      <c r="W13" s="32">
        <v>2236</v>
      </c>
      <c r="X13" s="29">
        <f t="shared" si="1"/>
        <v>363772</v>
      </c>
    </row>
    <row r="14" spans="1:24" s="2" customFormat="1" ht="7.5" customHeight="1" x14ac:dyDescent="0.2">
      <c r="A14" s="11"/>
      <c r="B14" s="79"/>
      <c r="C14" s="125"/>
      <c r="D14" s="91" t="s">
        <v>79</v>
      </c>
      <c r="E14" s="92"/>
      <c r="F14" s="27">
        <f>SUM(F12:F13)</f>
        <v>21558</v>
      </c>
      <c r="G14" s="28">
        <f>SUM(G12:G13)</f>
        <v>0</v>
      </c>
      <c r="H14" s="29">
        <f t="shared" si="2"/>
        <v>21558</v>
      </c>
      <c r="I14" s="30">
        <f t="shared" ref="I14:K14" si="7">SUM(I12:I13)</f>
        <v>68360</v>
      </c>
      <c r="J14" s="30">
        <f t="shared" si="7"/>
        <v>390</v>
      </c>
      <c r="K14" s="27">
        <f t="shared" si="7"/>
        <v>730</v>
      </c>
      <c r="L14" s="29">
        <f t="shared" si="3"/>
        <v>90308</v>
      </c>
      <c r="N14" s="79"/>
      <c r="O14" s="71"/>
      <c r="P14" s="113"/>
      <c r="Q14" s="31" t="s">
        <v>102</v>
      </c>
      <c r="R14" s="32">
        <v>25263</v>
      </c>
      <c r="S14" s="33">
        <v>5</v>
      </c>
      <c r="T14" s="29">
        <f t="shared" si="0"/>
        <v>25268</v>
      </c>
      <c r="U14" s="34">
        <v>57006</v>
      </c>
      <c r="V14" s="34">
        <v>371</v>
      </c>
      <c r="W14" s="32">
        <v>504</v>
      </c>
      <c r="X14" s="29">
        <f t="shared" si="1"/>
        <v>82645</v>
      </c>
    </row>
    <row r="15" spans="1:24" s="2" customFormat="1" ht="7.5" customHeight="1" x14ac:dyDescent="0.2">
      <c r="A15" s="11"/>
      <c r="B15" s="79"/>
      <c r="C15" s="84" t="s">
        <v>103</v>
      </c>
      <c r="D15" s="85"/>
      <c r="E15" s="86"/>
      <c r="F15" s="27">
        <v>26431</v>
      </c>
      <c r="G15" s="28">
        <v>2</v>
      </c>
      <c r="H15" s="29">
        <f t="shared" si="2"/>
        <v>26433</v>
      </c>
      <c r="I15" s="30">
        <v>77859</v>
      </c>
      <c r="J15" s="30">
        <v>387</v>
      </c>
      <c r="K15" s="27">
        <v>838</v>
      </c>
      <c r="L15" s="29">
        <f t="shared" si="3"/>
        <v>104679</v>
      </c>
      <c r="N15" s="79"/>
      <c r="O15" s="71"/>
      <c r="P15" s="113"/>
      <c r="Q15" s="31" t="s">
        <v>79</v>
      </c>
      <c r="R15" s="27">
        <f>SUM(R13:R14)</f>
        <v>149312</v>
      </c>
      <c r="S15" s="28">
        <f>SUM(S13:S14)</f>
        <v>27</v>
      </c>
      <c r="T15" s="29">
        <f t="shared" si="0"/>
        <v>149339</v>
      </c>
      <c r="U15" s="30">
        <f>SUM(U13:U14)</f>
        <v>295011</v>
      </c>
      <c r="V15" s="30">
        <f t="shared" ref="V15:W15" si="8">SUM(V13:V14)</f>
        <v>2067</v>
      </c>
      <c r="W15" s="27">
        <f t="shared" si="8"/>
        <v>2740</v>
      </c>
      <c r="X15" s="29">
        <f t="shared" si="1"/>
        <v>446417</v>
      </c>
    </row>
    <row r="16" spans="1:24" s="2" customFormat="1" ht="7.5" customHeight="1" x14ac:dyDescent="0.2">
      <c r="A16" s="11"/>
      <c r="B16" s="79"/>
      <c r="C16" s="107" t="s">
        <v>104</v>
      </c>
      <c r="D16" s="87" t="s">
        <v>105</v>
      </c>
      <c r="E16" s="86"/>
      <c r="F16" s="27">
        <v>21612</v>
      </c>
      <c r="G16" s="28">
        <v>3</v>
      </c>
      <c r="H16" s="29">
        <f t="shared" si="2"/>
        <v>21615</v>
      </c>
      <c r="I16" s="30">
        <v>58894</v>
      </c>
      <c r="J16" s="30">
        <v>367</v>
      </c>
      <c r="K16" s="27">
        <v>678</v>
      </c>
      <c r="L16" s="29">
        <f t="shared" si="3"/>
        <v>80876</v>
      </c>
      <c r="N16" s="80"/>
      <c r="O16" s="75" t="s">
        <v>106</v>
      </c>
      <c r="P16" s="76"/>
      <c r="Q16" s="77"/>
      <c r="R16" s="35">
        <f>SUM(R4,R11:R12,R15,R7:R8)</f>
        <v>669973</v>
      </c>
      <c r="S16" s="36">
        <f>SUM(S4,S11:S12,S15,S7:S8)</f>
        <v>97</v>
      </c>
      <c r="T16" s="37">
        <f t="shared" ref="T16" si="9">SUM(R16:S16)</f>
        <v>670070</v>
      </c>
      <c r="U16" s="35">
        <f t="shared" ref="U16:W16" si="10">SUM(U4,U11:U12,U15,U7:U8)</f>
        <v>1762427</v>
      </c>
      <c r="V16" s="35">
        <f t="shared" si="10"/>
        <v>10733</v>
      </c>
      <c r="W16" s="35">
        <f t="shared" si="10"/>
        <v>13376</v>
      </c>
      <c r="X16" s="37">
        <f t="shared" ref="X16" si="11">SUM(T16:V16)</f>
        <v>2443230</v>
      </c>
    </row>
    <row r="17" spans="1:24" s="2" customFormat="1" ht="7.5" customHeight="1" x14ac:dyDescent="0.2">
      <c r="A17" s="11"/>
      <c r="B17" s="79"/>
      <c r="C17" s="124"/>
      <c r="D17" s="87" t="s">
        <v>99</v>
      </c>
      <c r="E17" s="86"/>
      <c r="F17" s="27">
        <v>2770</v>
      </c>
      <c r="G17" s="28">
        <v>0</v>
      </c>
      <c r="H17" s="29">
        <f t="shared" si="2"/>
        <v>2770</v>
      </c>
      <c r="I17" s="30">
        <v>4382</v>
      </c>
      <c r="J17" s="30">
        <v>40</v>
      </c>
      <c r="K17" s="27">
        <v>57</v>
      </c>
      <c r="L17" s="29">
        <f t="shared" si="3"/>
        <v>7192</v>
      </c>
      <c r="N17" s="78" t="s">
        <v>107</v>
      </c>
      <c r="O17" s="81" t="s">
        <v>108</v>
      </c>
      <c r="P17" s="82"/>
      <c r="Q17" s="83"/>
      <c r="R17" s="27">
        <v>77769</v>
      </c>
      <c r="S17" s="28">
        <v>4</v>
      </c>
      <c r="T17" s="29">
        <f t="shared" ref="T17:T88" si="12">SUM(R17:S17)</f>
        <v>77773</v>
      </c>
      <c r="U17" s="30">
        <v>208632</v>
      </c>
      <c r="V17" s="30">
        <v>1196</v>
      </c>
      <c r="W17" s="27">
        <v>1277</v>
      </c>
      <c r="X17" s="29">
        <f t="shared" si="1"/>
        <v>287601</v>
      </c>
    </row>
    <row r="18" spans="1:24" s="2" customFormat="1" ht="7.5" customHeight="1" x14ac:dyDescent="0.2">
      <c r="A18" s="11"/>
      <c r="B18" s="79"/>
      <c r="C18" s="125"/>
      <c r="D18" s="91" t="s">
        <v>79</v>
      </c>
      <c r="E18" s="92"/>
      <c r="F18" s="27">
        <f>SUM(F16:F17)</f>
        <v>24382</v>
      </c>
      <c r="G18" s="28">
        <f>SUM(G16:G17)</f>
        <v>3</v>
      </c>
      <c r="H18" s="29">
        <f t="shared" si="2"/>
        <v>24385</v>
      </c>
      <c r="I18" s="30">
        <f t="shared" ref="I18:K18" si="13">SUM(I16:I17)</f>
        <v>63276</v>
      </c>
      <c r="J18" s="30">
        <f t="shared" si="13"/>
        <v>407</v>
      </c>
      <c r="K18" s="27">
        <f t="shared" si="13"/>
        <v>735</v>
      </c>
      <c r="L18" s="29">
        <f t="shared" si="3"/>
        <v>88068</v>
      </c>
      <c r="N18" s="79"/>
      <c r="O18" s="96" t="s">
        <v>109</v>
      </c>
      <c r="P18" s="87" t="s">
        <v>110</v>
      </c>
      <c r="Q18" s="86"/>
      <c r="R18" s="27">
        <v>146375</v>
      </c>
      <c r="S18" s="28">
        <v>27</v>
      </c>
      <c r="T18" s="29">
        <f t="shared" si="12"/>
        <v>146402</v>
      </c>
      <c r="U18" s="30">
        <v>463593</v>
      </c>
      <c r="V18" s="30">
        <v>2565</v>
      </c>
      <c r="W18" s="27">
        <v>3285</v>
      </c>
      <c r="X18" s="29">
        <f t="shared" si="1"/>
        <v>612560</v>
      </c>
    </row>
    <row r="19" spans="1:24" s="2" customFormat="1" ht="7.5" customHeight="1" x14ac:dyDescent="0.2">
      <c r="A19" s="11"/>
      <c r="B19" s="80"/>
      <c r="C19" s="75" t="s">
        <v>106</v>
      </c>
      <c r="D19" s="76"/>
      <c r="E19" s="77"/>
      <c r="F19" s="35">
        <f>SUM(F6:F8,F11,F14:F15,F18)</f>
        <v>255675</v>
      </c>
      <c r="G19" s="38">
        <f>SUM(G6:G8,G11,G14:G15,G18)</f>
        <v>21</v>
      </c>
      <c r="H19" s="37">
        <f t="shared" si="2"/>
        <v>255696</v>
      </c>
      <c r="I19" s="39">
        <f t="shared" ref="I19:K19" si="14">SUM(I6:I8,I11,I14:I15,I18)</f>
        <v>913732</v>
      </c>
      <c r="J19" s="39">
        <f t="shared" si="14"/>
        <v>6661</v>
      </c>
      <c r="K19" s="35">
        <f t="shared" si="14"/>
        <v>14913</v>
      </c>
      <c r="L19" s="37">
        <f t="shared" si="3"/>
        <v>1176089</v>
      </c>
      <c r="N19" s="79"/>
      <c r="O19" s="97"/>
      <c r="P19" s="87" t="s">
        <v>111</v>
      </c>
      <c r="Q19" s="86"/>
      <c r="R19" s="27">
        <v>22063</v>
      </c>
      <c r="S19" s="28">
        <v>6</v>
      </c>
      <c r="T19" s="29">
        <f t="shared" si="12"/>
        <v>22069</v>
      </c>
      <c r="U19" s="30">
        <v>39058</v>
      </c>
      <c r="V19" s="30">
        <v>296</v>
      </c>
      <c r="W19" s="27">
        <v>282</v>
      </c>
      <c r="X19" s="29">
        <f t="shared" si="1"/>
        <v>61423</v>
      </c>
    </row>
    <row r="20" spans="1:24" s="2" customFormat="1" ht="7.5" customHeight="1" x14ac:dyDescent="0.2">
      <c r="A20" s="11"/>
      <c r="B20" s="78" t="s">
        <v>112</v>
      </c>
      <c r="C20" s="100" t="s">
        <v>113</v>
      </c>
      <c r="D20" s="99" t="s">
        <v>114</v>
      </c>
      <c r="E20" s="31" t="s">
        <v>115</v>
      </c>
      <c r="F20" s="27">
        <v>64784</v>
      </c>
      <c r="G20" s="28">
        <v>3</v>
      </c>
      <c r="H20" s="29">
        <f t="shared" si="2"/>
        <v>64787</v>
      </c>
      <c r="I20" s="30">
        <v>159975</v>
      </c>
      <c r="J20" s="30">
        <v>1250</v>
      </c>
      <c r="K20" s="27">
        <v>1156</v>
      </c>
      <c r="L20" s="29">
        <f t="shared" si="3"/>
        <v>226012</v>
      </c>
      <c r="N20" s="79"/>
      <c r="O20" s="98"/>
      <c r="P20" s="87" t="s">
        <v>79</v>
      </c>
      <c r="Q20" s="86"/>
      <c r="R20" s="27">
        <f>SUM(R18:R19)</f>
        <v>168438</v>
      </c>
      <c r="S20" s="28">
        <f>SUM(S18:S19)</f>
        <v>33</v>
      </c>
      <c r="T20" s="29">
        <f t="shared" si="12"/>
        <v>168471</v>
      </c>
      <c r="U20" s="30">
        <f t="shared" ref="U20:W20" si="15">SUM(U18:U19)</f>
        <v>502651</v>
      </c>
      <c r="V20" s="30">
        <f t="shared" si="15"/>
        <v>2861</v>
      </c>
      <c r="W20" s="27">
        <f t="shared" si="15"/>
        <v>3567</v>
      </c>
      <c r="X20" s="29">
        <f t="shared" si="1"/>
        <v>673983</v>
      </c>
    </row>
    <row r="21" spans="1:24" s="2" customFormat="1" ht="7.5" customHeight="1" x14ac:dyDescent="0.2">
      <c r="A21" s="11"/>
      <c r="B21" s="79"/>
      <c r="C21" s="97"/>
      <c r="D21" s="113"/>
      <c r="E21" s="31" t="s">
        <v>116</v>
      </c>
      <c r="F21" s="27">
        <v>16926</v>
      </c>
      <c r="G21" s="28">
        <v>0</v>
      </c>
      <c r="H21" s="29">
        <f t="shared" si="2"/>
        <v>16926</v>
      </c>
      <c r="I21" s="30">
        <v>44473</v>
      </c>
      <c r="J21" s="30">
        <v>314</v>
      </c>
      <c r="K21" s="27">
        <v>242</v>
      </c>
      <c r="L21" s="29">
        <f t="shared" si="3"/>
        <v>61713</v>
      </c>
      <c r="N21" s="79"/>
      <c r="O21" s="96" t="s">
        <v>117</v>
      </c>
      <c r="P21" s="87" t="s">
        <v>118</v>
      </c>
      <c r="Q21" s="86"/>
      <c r="R21" s="27">
        <v>74307</v>
      </c>
      <c r="S21" s="28">
        <v>14</v>
      </c>
      <c r="T21" s="29">
        <f t="shared" si="12"/>
        <v>74321</v>
      </c>
      <c r="U21" s="30">
        <v>260575</v>
      </c>
      <c r="V21" s="30">
        <v>1286</v>
      </c>
      <c r="W21" s="27">
        <v>2114</v>
      </c>
      <c r="X21" s="29">
        <f t="shared" si="1"/>
        <v>336182</v>
      </c>
    </row>
    <row r="22" spans="1:24" s="2" customFormat="1" ht="7.5" customHeight="1" x14ac:dyDescent="0.2">
      <c r="A22" s="11"/>
      <c r="B22" s="79"/>
      <c r="C22" s="97"/>
      <c r="D22" s="113"/>
      <c r="E22" s="31" t="s">
        <v>79</v>
      </c>
      <c r="F22" s="27">
        <f>SUM(F20:F21)</f>
        <v>81710</v>
      </c>
      <c r="G22" s="28">
        <f>SUM(G20:G21)</f>
        <v>3</v>
      </c>
      <c r="H22" s="29">
        <f t="shared" si="2"/>
        <v>81713</v>
      </c>
      <c r="I22" s="30">
        <f t="shared" ref="I22:K22" si="16">SUM(I20:I21)</f>
        <v>204448</v>
      </c>
      <c r="J22" s="30">
        <f t="shared" si="16"/>
        <v>1564</v>
      </c>
      <c r="K22" s="27">
        <f t="shared" si="16"/>
        <v>1398</v>
      </c>
      <c r="L22" s="29">
        <f t="shared" si="3"/>
        <v>287725</v>
      </c>
      <c r="N22" s="79"/>
      <c r="O22" s="97"/>
      <c r="P22" s="87" t="s">
        <v>119</v>
      </c>
      <c r="Q22" s="86"/>
      <c r="R22" s="32">
        <v>99774</v>
      </c>
      <c r="S22" s="33">
        <v>16</v>
      </c>
      <c r="T22" s="40">
        <f t="shared" si="12"/>
        <v>99790</v>
      </c>
      <c r="U22" s="34">
        <v>354969</v>
      </c>
      <c r="V22" s="34">
        <v>1342</v>
      </c>
      <c r="W22" s="32">
        <v>2749</v>
      </c>
      <c r="X22" s="40">
        <f t="shared" si="1"/>
        <v>456101</v>
      </c>
    </row>
    <row r="23" spans="1:24" s="2" customFormat="1" ht="7.5" customHeight="1" x14ac:dyDescent="0.2">
      <c r="A23" s="11"/>
      <c r="B23" s="79"/>
      <c r="C23" s="98"/>
      <c r="D23" s="87" t="s">
        <v>120</v>
      </c>
      <c r="E23" s="86"/>
      <c r="F23" s="27">
        <v>50342</v>
      </c>
      <c r="G23" s="28">
        <v>0</v>
      </c>
      <c r="H23" s="29">
        <f t="shared" si="2"/>
        <v>50342</v>
      </c>
      <c r="I23" s="30">
        <v>117975</v>
      </c>
      <c r="J23" s="30">
        <v>840</v>
      </c>
      <c r="K23" s="27">
        <v>724</v>
      </c>
      <c r="L23" s="29">
        <f t="shared" si="3"/>
        <v>169157</v>
      </c>
      <c r="N23" s="79"/>
      <c r="O23" s="97"/>
      <c r="P23" s="88" t="s">
        <v>121</v>
      </c>
      <c r="Q23" s="31" t="s">
        <v>121</v>
      </c>
      <c r="R23" s="32">
        <v>17028</v>
      </c>
      <c r="S23" s="33">
        <v>1</v>
      </c>
      <c r="T23" s="40">
        <f t="shared" si="12"/>
        <v>17029</v>
      </c>
      <c r="U23" s="34">
        <v>58701</v>
      </c>
      <c r="V23" s="34">
        <v>329</v>
      </c>
      <c r="W23" s="32">
        <v>668</v>
      </c>
      <c r="X23" s="40">
        <f t="shared" si="1"/>
        <v>76059</v>
      </c>
    </row>
    <row r="24" spans="1:24" s="2" customFormat="1" ht="7.5" customHeight="1" x14ac:dyDescent="0.2">
      <c r="A24" s="11"/>
      <c r="B24" s="79"/>
      <c r="C24" s="71" t="s">
        <v>122</v>
      </c>
      <c r="D24" s="108" t="s">
        <v>123</v>
      </c>
      <c r="E24" s="109"/>
      <c r="F24" s="27">
        <v>77560</v>
      </c>
      <c r="G24" s="28">
        <v>9</v>
      </c>
      <c r="H24" s="29">
        <f t="shared" si="2"/>
        <v>77569</v>
      </c>
      <c r="I24" s="30">
        <v>147967</v>
      </c>
      <c r="J24" s="30">
        <v>1012</v>
      </c>
      <c r="K24" s="27">
        <v>1119</v>
      </c>
      <c r="L24" s="29">
        <f t="shared" si="3"/>
        <v>226548</v>
      </c>
      <c r="N24" s="79"/>
      <c r="O24" s="97"/>
      <c r="P24" s="89"/>
      <c r="Q24" s="31" t="s">
        <v>124</v>
      </c>
      <c r="R24" s="32">
        <v>36458</v>
      </c>
      <c r="S24" s="33">
        <v>3</v>
      </c>
      <c r="T24" s="40">
        <f t="shared" si="12"/>
        <v>36461</v>
      </c>
      <c r="U24" s="34">
        <v>90289</v>
      </c>
      <c r="V24" s="34">
        <v>577</v>
      </c>
      <c r="W24" s="32">
        <v>680</v>
      </c>
      <c r="X24" s="40">
        <f t="shared" si="1"/>
        <v>127327</v>
      </c>
    </row>
    <row r="25" spans="1:24" s="2" customFormat="1" ht="7.5" customHeight="1" x14ac:dyDescent="0.2">
      <c r="A25" s="11"/>
      <c r="B25" s="79"/>
      <c r="C25" s="71"/>
      <c r="D25" s="87" t="s">
        <v>125</v>
      </c>
      <c r="E25" s="86"/>
      <c r="F25" s="27">
        <v>29935</v>
      </c>
      <c r="G25" s="28">
        <v>1</v>
      </c>
      <c r="H25" s="29">
        <f t="shared" si="2"/>
        <v>29936</v>
      </c>
      <c r="I25" s="30">
        <v>95257</v>
      </c>
      <c r="J25" s="30">
        <v>592</v>
      </c>
      <c r="K25" s="27">
        <v>847</v>
      </c>
      <c r="L25" s="29">
        <f t="shared" si="3"/>
        <v>125785</v>
      </c>
      <c r="N25" s="79"/>
      <c r="O25" s="97"/>
      <c r="P25" s="89"/>
      <c r="Q25" s="31" t="s">
        <v>126</v>
      </c>
      <c r="R25" s="32">
        <v>41457</v>
      </c>
      <c r="S25" s="28">
        <v>9</v>
      </c>
      <c r="T25" s="29">
        <f t="shared" si="12"/>
        <v>41466</v>
      </c>
      <c r="U25" s="30">
        <v>138982</v>
      </c>
      <c r="V25" s="30">
        <v>730</v>
      </c>
      <c r="W25" s="27">
        <v>1009</v>
      </c>
      <c r="X25" s="29">
        <f t="shared" si="1"/>
        <v>181178</v>
      </c>
    </row>
    <row r="26" spans="1:24" s="2" customFormat="1" ht="7.5" customHeight="1" x14ac:dyDescent="0.2">
      <c r="A26" s="11"/>
      <c r="B26" s="79"/>
      <c r="C26" s="71"/>
      <c r="D26" s="87" t="s">
        <v>127</v>
      </c>
      <c r="E26" s="86"/>
      <c r="F26" s="27">
        <v>34597</v>
      </c>
      <c r="G26" s="28">
        <v>1</v>
      </c>
      <c r="H26" s="29">
        <f t="shared" si="2"/>
        <v>34598</v>
      </c>
      <c r="I26" s="30">
        <v>71508</v>
      </c>
      <c r="J26" s="30">
        <v>376</v>
      </c>
      <c r="K26" s="27">
        <v>450</v>
      </c>
      <c r="L26" s="29">
        <f t="shared" si="3"/>
        <v>106482</v>
      </c>
      <c r="N26" s="79"/>
      <c r="O26" s="98"/>
      <c r="P26" s="90"/>
      <c r="Q26" s="31" t="s">
        <v>79</v>
      </c>
      <c r="R26" s="27">
        <f>SUM(R23:R25)</f>
        <v>94943</v>
      </c>
      <c r="S26" s="28">
        <f>SUM(S23:S25)</f>
        <v>13</v>
      </c>
      <c r="T26" s="40">
        <f t="shared" si="12"/>
        <v>94956</v>
      </c>
      <c r="U26" s="30">
        <f t="shared" ref="U26:W26" si="17">SUM(U23:U25)</f>
        <v>287972</v>
      </c>
      <c r="V26" s="30">
        <f t="shared" si="17"/>
        <v>1636</v>
      </c>
      <c r="W26" s="27">
        <f t="shared" si="17"/>
        <v>2357</v>
      </c>
      <c r="X26" s="40">
        <f t="shared" si="1"/>
        <v>384564</v>
      </c>
    </row>
    <row r="27" spans="1:24" s="2" customFormat="1" ht="7.5" customHeight="1" x14ac:dyDescent="0.2">
      <c r="A27" s="11"/>
      <c r="B27" s="79"/>
      <c r="C27" s="71"/>
      <c r="D27" s="111" t="s">
        <v>79</v>
      </c>
      <c r="E27" s="112"/>
      <c r="F27" s="41">
        <f>SUM(F24:F26)</f>
        <v>142092</v>
      </c>
      <c r="G27" s="28">
        <f>SUM(G24:G26)</f>
        <v>11</v>
      </c>
      <c r="H27" s="29">
        <f t="shared" si="2"/>
        <v>142103</v>
      </c>
      <c r="I27" s="30">
        <f>SUM(I24:I26)</f>
        <v>314732</v>
      </c>
      <c r="J27" s="30">
        <f>SUM(J24:J26)</f>
        <v>1980</v>
      </c>
      <c r="K27" s="27">
        <f>SUM(K24:K26)</f>
        <v>2416</v>
      </c>
      <c r="L27" s="29">
        <f>SUM(H27:J27)</f>
        <v>458815</v>
      </c>
      <c r="N27" s="79"/>
      <c r="O27" s="96" t="s">
        <v>128</v>
      </c>
      <c r="P27" s="87" t="s">
        <v>129</v>
      </c>
      <c r="Q27" s="86"/>
      <c r="R27" s="27">
        <v>125413</v>
      </c>
      <c r="S27" s="28">
        <v>29</v>
      </c>
      <c r="T27" s="29">
        <f t="shared" si="12"/>
        <v>125442</v>
      </c>
      <c r="U27" s="30">
        <v>483253</v>
      </c>
      <c r="V27" s="30">
        <v>3647</v>
      </c>
      <c r="W27" s="27">
        <v>8500</v>
      </c>
      <c r="X27" s="40">
        <f t="shared" si="1"/>
        <v>612342</v>
      </c>
    </row>
    <row r="28" spans="1:24" s="2" customFormat="1" ht="7.5" customHeight="1" x14ac:dyDescent="0.2">
      <c r="A28" s="11"/>
      <c r="B28" s="79"/>
      <c r="C28" s="96" t="s">
        <v>130</v>
      </c>
      <c r="D28" s="87" t="s">
        <v>131</v>
      </c>
      <c r="E28" s="86"/>
      <c r="F28" s="27">
        <v>123791</v>
      </c>
      <c r="G28" s="28">
        <v>10</v>
      </c>
      <c r="H28" s="29">
        <f t="shared" si="2"/>
        <v>123801</v>
      </c>
      <c r="I28" s="30">
        <v>320199</v>
      </c>
      <c r="J28" s="30">
        <v>2673</v>
      </c>
      <c r="K28" s="27">
        <v>2337</v>
      </c>
      <c r="L28" s="29">
        <f t="shared" si="3"/>
        <v>446673</v>
      </c>
      <c r="N28" s="79"/>
      <c r="O28" s="97"/>
      <c r="P28" s="87" t="s">
        <v>132</v>
      </c>
      <c r="Q28" s="86"/>
      <c r="R28" s="27">
        <v>64276</v>
      </c>
      <c r="S28" s="28">
        <v>9</v>
      </c>
      <c r="T28" s="29">
        <f t="shared" si="12"/>
        <v>64285</v>
      </c>
      <c r="U28" s="30">
        <v>181095</v>
      </c>
      <c r="V28" s="30">
        <v>759</v>
      </c>
      <c r="W28" s="27">
        <v>1418</v>
      </c>
      <c r="X28" s="40">
        <f t="shared" si="1"/>
        <v>246139</v>
      </c>
    </row>
    <row r="29" spans="1:24" s="2" customFormat="1" ht="7.5" customHeight="1" x14ac:dyDescent="0.2">
      <c r="A29" s="11"/>
      <c r="B29" s="79"/>
      <c r="C29" s="97"/>
      <c r="D29" s="87" t="s">
        <v>133</v>
      </c>
      <c r="E29" s="86"/>
      <c r="F29" s="27">
        <v>32862</v>
      </c>
      <c r="G29" s="28">
        <v>3</v>
      </c>
      <c r="H29" s="29">
        <f t="shared" si="2"/>
        <v>32865</v>
      </c>
      <c r="I29" s="30">
        <v>148529</v>
      </c>
      <c r="J29" s="30">
        <v>961</v>
      </c>
      <c r="K29" s="27">
        <v>2746</v>
      </c>
      <c r="L29" s="29">
        <f t="shared" si="3"/>
        <v>182355</v>
      </c>
      <c r="N29" s="79"/>
      <c r="O29" s="97"/>
      <c r="P29" s="88" t="s">
        <v>134</v>
      </c>
      <c r="Q29" s="31" t="s">
        <v>134</v>
      </c>
      <c r="R29" s="27">
        <v>45093</v>
      </c>
      <c r="S29" s="28">
        <v>11</v>
      </c>
      <c r="T29" s="29">
        <f t="shared" si="12"/>
        <v>45104</v>
      </c>
      <c r="U29" s="30">
        <v>160018</v>
      </c>
      <c r="V29" s="30">
        <v>861</v>
      </c>
      <c r="W29" s="27">
        <v>1620</v>
      </c>
      <c r="X29" s="40">
        <f t="shared" si="1"/>
        <v>205983</v>
      </c>
    </row>
    <row r="30" spans="1:24" s="2" customFormat="1" ht="7.5" customHeight="1" x14ac:dyDescent="0.2">
      <c r="A30" s="11"/>
      <c r="B30" s="79"/>
      <c r="C30" s="98"/>
      <c r="D30" s="87" t="s">
        <v>79</v>
      </c>
      <c r="E30" s="86"/>
      <c r="F30" s="41">
        <f>SUM(F28:F29)</f>
        <v>156653</v>
      </c>
      <c r="G30" s="28">
        <f>SUM(G28:G29)</f>
        <v>13</v>
      </c>
      <c r="H30" s="29">
        <f t="shared" si="2"/>
        <v>156666</v>
      </c>
      <c r="I30" s="27">
        <f>SUM(I28:I29)</f>
        <v>468728</v>
      </c>
      <c r="J30" s="27">
        <f>SUM(J28:J29)</f>
        <v>3634</v>
      </c>
      <c r="K30" s="27">
        <f>SUM(K28:K29)</f>
        <v>5083</v>
      </c>
      <c r="L30" s="29">
        <f t="shared" si="3"/>
        <v>629028</v>
      </c>
      <c r="N30" s="79"/>
      <c r="O30" s="97"/>
      <c r="P30" s="89"/>
      <c r="Q30" s="31" t="s">
        <v>135</v>
      </c>
      <c r="R30" s="27">
        <v>22484</v>
      </c>
      <c r="S30" s="28">
        <v>6</v>
      </c>
      <c r="T30" s="29">
        <f t="shared" si="12"/>
        <v>22490</v>
      </c>
      <c r="U30" s="30">
        <v>88321</v>
      </c>
      <c r="V30" s="30">
        <v>362</v>
      </c>
      <c r="W30" s="27">
        <v>942</v>
      </c>
      <c r="X30" s="40">
        <f t="shared" si="1"/>
        <v>111173</v>
      </c>
    </row>
    <row r="31" spans="1:24" s="2" customFormat="1" ht="7.5" customHeight="1" x14ac:dyDescent="0.2">
      <c r="A31" s="11"/>
      <c r="B31" s="79"/>
      <c r="C31" s="84" t="s">
        <v>136</v>
      </c>
      <c r="D31" s="85"/>
      <c r="E31" s="86"/>
      <c r="F31" s="27">
        <v>120019</v>
      </c>
      <c r="G31" s="28">
        <v>6</v>
      </c>
      <c r="H31" s="29">
        <f t="shared" si="2"/>
        <v>120025</v>
      </c>
      <c r="I31" s="30">
        <v>248592</v>
      </c>
      <c r="J31" s="30">
        <v>1923</v>
      </c>
      <c r="K31" s="27">
        <v>1872</v>
      </c>
      <c r="L31" s="29">
        <f t="shared" si="3"/>
        <v>370540</v>
      </c>
      <c r="N31" s="79"/>
      <c r="O31" s="97"/>
      <c r="P31" s="89"/>
      <c r="Q31" s="31" t="s">
        <v>137</v>
      </c>
      <c r="R31" s="41">
        <v>24581</v>
      </c>
      <c r="S31" s="28">
        <v>10</v>
      </c>
      <c r="T31" s="29">
        <f t="shared" si="12"/>
        <v>24591</v>
      </c>
      <c r="U31" s="27">
        <v>80300</v>
      </c>
      <c r="V31" s="27">
        <v>454</v>
      </c>
      <c r="W31" s="27">
        <v>792</v>
      </c>
      <c r="X31" s="29">
        <f t="shared" si="1"/>
        <v>105345</v>
      </c>
    </row>
    <row r="32" spans="1:24" s="2" customFormat="1" ht="7.5" customHeight="1" x14ac:dyDescent="0.2">
      <c r="A32" s="11"/>
      <c r="B32" s="79"/>
      <c r="C32" s="96" t="s">
        <v>138</v>
      </c>
      <c r="D32" s="87" t="s">
        <v>139</v>
      </c>
      <c r="E32" s="86"/>
      <c r="F32" s="27">
        <v>90752</v>
      </c>
      <c r="G32" s="28">
        <v>7</v>
      </c>
      <c r="H32" s="29">
        <f t="shared" si="2"/>
        <v>90759</v>
      </c>
      <c r="I32" s="30">
        <v>210212</v>
      </c>
      <c r="J32" s="30">
        <v>1596</v>
      </c>
      <c r="K32" s="27">
        <v>1523</v>
      </c>
      <c r="L32" s="29">
        <f t="shared" si="3"/>
        <v>302567</v>
      </c>
      <c r="N32" s="79"/>
      <c r="O32" s="97"/>
      <c r="P32" s="90"/>
      <c r="Q32" s="31" t="s">
        <v>79</v>
      </c>
      <c r="R32" s="27">
        <f>SUM(R29:R31)</f>
        <v>92158</v>
      </c>
      <c r="S32" s="28">
        <f>SUM(S29:S31)</f>
        <v>27</v>
      </c>
      <c r="T32" s="29">
        <f t="shared" si="12"/>
        <v>92185</v>
      </c>
      <c r="U32" s="30">
        <f t="shared" ref="U32:W32" si="18">SUM(U29:U31)</f>
        <v>328639</v>
      </c>
      <c r="V32" s="30">
        <f t="shared" si="18"/>
        <v>1677</v>
      </c>
      <c r="W32" s="27">
        <f t="shared" si="18"/>
        <v>3354</v>
      </c>
      <c r="X32" s="40">
        <f t="shared" si="1"/>
        <v>422501</v>
      </c>
    </row>
    <row r="33" spans="1:24" s="2" customFormat="1" ht="7.5" customHeight="1" x14ac:dyDescent="0.2">
      <c r="A33" s="42"/>
      <c r="B33" s="79"/>
      <c r="C33" s="98"/>
      <c r="D33" s="87" t="s">
        <v>140</v>
      </c>
      <c r="E33" s="86"/>
      <c r="F33" s="27">
        <v>32313</v>
      </c>
      <c r="G33" s="28">
        <v>1</v>
      </c>
      <c r="H33" s="29">
        <f t="shared" si="2"/>
        <v>32314</v>
      </c>
      <c r="I33" s="30">
        <v>75958</v>
      </c>
      <c r="J33" s="30">
        <v>721</v>
      </c>
      <c r="K33" s="27">
        <v>390</v>
      </c>
      <c r="L33" s="29">
        <f t="shared" si="3"/>
        <v>108993</v>
      </c>
      <c r="N33" s="79"/>
      <c r="O33" s="97"/>
      <c r="P33" s="88" t="s">
        <v>141</v>
      </c>
      <c r="Q33" s="31" t="s">
        <v>142</v>
      </c>
      <c r="R33" s="27">
        <v>40890</v>
      </c>
      <c r="S33" s="28">
        <v>11</v>
      </c>
      <c r="T33" s="29">
        <f t="shared" si="12"/>
        <v>40901</v>
      </c>
      <c r="U33" s="30">
        <v>181511</v>
      </c>
      <c r="V33" s="30">
        <v>1079</v>
      </c>
      <c r="W33" s="27">
        <v>2409</v>
      </c>
      <c r="X33" s="40">
        <f t="shared" si="1"/>
        <v>223491</v>
      </c>
    </row>
    <row r="34" spans="1:24" s="2" customFormat="1" ht="7.5" customHeight="1" x14ac:dyDescent="0.2">
      <c r="A34" s="43"/>
      <c r="B34" s="79"/>
      <c r="C34" s="96" t="s">
        <v>143</v>
      </c>
      <c r="D34" s="88" t="s">
        <v>144</v>
      </c>
      <c r="E34" s="31" t="s">
        <v>144</v>
      </c>
      <c r="F34" s="27">
        <v>82145</v>
      </c>
      <c r="G34" s="28">
        <v>4</v>
      </c>
      <c r="H34" s="29">
        <f t="shared" si="2"/>
        <v>82149</v>
      </c>
      <c r="I34" s="30">
        <v>190582</v>
      </c>
      <c r="J34" s="30">
        <v>1305</v>
      </c>
      <c r="K34" s="27">
        <v>1268</v>
      </c>
      <c r="L34" s="29">
        <f t="shared" si="3"/>
        <v>274036</v>
      </c>
      <c r="N34" s="79"/>
      <c r="O34" s="97"/>
      <c r="P34" s="89"/>
      <c r="Q34" s="31" t="s">
        <v>145</v>
      </c>
      <c r="R34" s="27">
        <v>13619</v>
      </c>
      <c r="S34" s="28">
        <v>6</v>
      </c>
      <c r="T34" s="29">
        <f t="shared" si="12"/>
        <v>13625</v>
      </c>
      <c r="U34" s="30">
        <v>77943</v>
      </c>
      <c r="V34" s="30">
        <v>528</v>
      </c>
      <c r="W34" s="27">
        <v>964</v>
      </c>
      <c r="X34" s="40">
        <f t="shared" si="1"/>
        <v>92096</v>
      </c>
    </row>
    <row r="35" spans="1:24" s="2" customFormat="1" ht="7.5" customHeight="1" x14ac:dyDescent="0.2">
      <c r="A35" s="43"/>
      <c r="B35" s="79"/>
      <c r="C35" s="97"/>
      <c r="D35" s="89"/>
      <c r="E35" s="31" t="s">
        <v>146</v>
      </c>
      <c r="F35" s="27">
        <v>34261</v>
      </c>
      <c r="G35" s="28">
        <v>2</v>
      </c>
      <c r="H35" s="29">
        <f t="shared" si="2"/>
        <v>34263</v>
      </c>
      <c r="I35" s="30">
        <v>61443</v>
      </c>
      <c r="J35" s="30">
        <v>775</v>
      </c>
      <c r="K35" s="27">
        <v>556</v>
      </c>
      <c r="L35" s="29">
        <f t="shared" si="3"/>
        <v>96481</v>
      </c>
      <c r="N35" s="79"/>
      <c r="O35" s="97"/>
      <c r="P35" s="89"/>
      <c r="Q35" s="31" t="s">
        <v>147</v>
      </c>
      <c r="R35" s="27">
        <v>10386</v>
      </c>
      <c r="S35" s="28">
        <v>3</v>
      </c>
      <c r="T35" s="29">
        <f t="shared" si="12"/>
        <v>10389</v>
      </c>
      <c r="U35" s="30">
        <v>53189</v>
      </c>
      <c r="V35" s="30">
        <v>267</v>
      </c>
      <c r="W35" s="27">
        <v>591</v>
      </c>
      <c r="X35" s="29">
        <f t="shared" si="1"/>
        <v>63845</v>
      </c>
    </row>
    <row r="36" spans="1:24" s="2" customFormat="1" ht="7.5" customHeight="1" x14ac:dyDescent="0.2">
      <c r="A36" s="43"/>
      <c r="B36" s="79"/>
      <c r="C36" s="97"/>
      <c r="D36" s="89"/>
      <c r="E36" s="31" t="s">
        <v>148</v>
      </c>
      <c r="F36" s="27">
        <v>22198</v>
      </c>
      <c r="G36" s="28">
        <v>1</v>
      </c>
      <c r="H36" s="29">
        <f t="shared" si="2"/>
        <v>22199</v>
      </c>
      <c r="I36" s="30">
        <v>71876</v>
      </c>
      <c r="J36" s="30">
        <v>512</v>
      </c>
      <c r="K36" s="27">
        <v>769</v>
      </c>
      <c r="L36" s="29">
        <f t="shared" si="3"/>
        <v>94587</v>
      </c>
      <c r="N36" s="79"/>
      <c r="O36" s="98"/>
      <c r="P36" s="90"/>
      <c r="Q36" s="31" t="s">
        <v>79</v>
      </c>
      <c r="R36" s="27">
        <f>SUM(R33:R35)</f>
        <v>64895</v>
      </c>
      <c r="S36" s="28">
        <f>SUM(S33:S35)</f>
        <v>20</v>
      </c>
      <c r="T36" s="29">
        <f t="shared" si="12"/>
        <v>64915</v>
      </c>
      <c r="U36" s="30">
        <f t="shared" ref="U36:W36" si="19">SUM(U33:U35)</f>
        <v>312643</v>
      </c>
      <c r="V36" s="30">
        <f t="shared" si="19"/>
        <v>1874</v>
      </c>
      <c r="W36" s="27">
        <f t="shared" si="19"/>
        <v>3964</v>
      </c>
      <c r="X36" s="40">
        <f t="shared" si="1"/>
        <v>379432</v>
      </c>
    </row>
    <row r="37" spans="1:24" s="2" customFormat="1" ht="7.5" customHeight="1" x14ac:dyDescent="0.2">
      <c r="A37" s="43"/>
      <c r="B37" s="79"/>
      <c r="C37" s="97"/>
      <c r="D37" s="89"/>
      <c r="E37" s="31" t="s">
        <v>149</v>
      </c>
      <c r="F37" s="41">
        <v>11810</v>
      </c>
      <c r="G37" s="28">
        <v>0</v>
      </c>
      <c r="H37" s="29">
        <f t="shared" si="2"/>
        <v>11810</v>
      </c>
      <c r="I37" s="41">
        <v>26811</v>
      </c>
      <c r="J37" s="41">
        <v>223</v>
      </c>
      <c r="K37" s="27">
        <v>214</v>
      </c>
      <c r="L37" s="29">
        <f t="shared" si="3"/>
        <v>38844</v>
      </c>
      <c r="N37" s="79"/>
      <c r="O37" s="96" t="s">
        <v>150</v>
      </c>
      <c r="P37" s="87" t="s">
        <v>151</v>
      </c>
      <c r="Q37" s="86"/>
      <c r="R37" s="27">
        <v>100285</v>
      </c>
      <c r="S37" s="28">
        <v>10</v>
      </c>
      <c r="T37" s="29">
        <f t="shared" ref="T37:T39" si="20">SUM(R37:S37)</f>
        <v>100295</v>
      </c>
      <c r="U37" s="30">
        <v>262786</v>
      </c>
      <c r="V37" s="30">
        <v>2064</v>
      </c>
      <c r="W37" s="27">
        <v>1953</v>
      </c>
      <c r="X37" s="40">
        <f t="shared" si="1"/>
        <v>365145</v>
      </c>
    </row>
    <row r="38" spans="1:24" s="2" customFormat="1" ht="7.5" customHeight="1" x14ac:dyDescent="0.2">
      <c r="A38" s="43"/>
      <c r="B38" s="79"/>
      <c r="C38" s="97"/>
      <c r="D38" s="90"/>
      <c r="E38" s="31" t="s">
        <v>79</v>
      </c>
      <c r="F38" s="41">
        <f>SUM(F34:F37)</f>
        <v>150414</v>
      </c>
      <c r="G38" s="28">
        <f>SUM(G34:G37)</f>
        <v>7</v>
      </c>
      <c r="H38" s="29">
        <f t="shared" si="2"/>
        <v>150421</v>
      </c>
      <c r="I38" s="27">
        <f>SUM(I34:I37)</f>
        <v>350712</v>
      </c>
      <c r="J38" s="27">
        <f>SUM(J34:J37)</f>
        <v>2815</v>
      </c>
      <c r="K38" s="27">
        <f>SUM(K34:K37)</f>
        <v>2807</v>
      </c>
      <c r="L38" s="29">
        <f t="shared" si="3"/>
        <v>503948</v>
      </c>
      <c r="N38" s="79"/>
      <c r="O38" s="97"/>
      <c r="P38" s="87" t="s">
        <v>152</v>
      </c>
      <c r="Q38" s="86"/>
      <c r="R38" s="27">
        <v>22648</v>
      </c>
      <c r="S38" s="28">
        <v>7</v>
      </c>
      <c r="T38" s="29">
        <f t="shared" si="20"/>
        <v>22655</v>
      </c>
      <c r="U38" s="30">
        <v>68996</v>
      </c>
      <c r="V38" s="30">
        <v>390</v>
      </c>
      <c r="W38" s="27">
        <v>511</v>
      </c>
      <c r="X38" s="40">
        <f t="shared" si="1"/>
        <v>92041</v>
      </c>
    </row>
    <row r="39" spans="1:24" s="2" customFormat="1" ht="7.5" customHeight="1" x14ac:dyDescent="0.2">
      <c r="A39" s="43"/>
      <c r="B39" s="79"/>
      <c r="C39" s="98"/>
      <c r="D39" s="87" t="s">
        <v>276</v>
      </c>
      <c r="E39" s="86"/>
      <c r="F39" s="27">
        <v>45579</v>
      </c>
      <c r="G39" s="28">
        <v>1</v>
      </c>
      <c r="H39" s="29">
        <f t="shared" si="2"/>
        <v>45580</v>
      </c>
      <c r="I39" s="30">
        <v>109841</v>
      </c>
      <c r="J39" s="30">
        <v>667</v>
      </c>
      <c r="K39" s="27">
        <v>796</v>
      </c>
      <c r="L39" s="29">
        <f t="shared" si="3"/>
        <v>156088</v>
      </c>
      <c r="N39" s="79"/>
      <c r="O39" s="97"/>
      <c r="P39" s="87" t="s">
        <v>154</v>
      </c>
      <c r="Q39" s="86"/>
      <c r="R39" s="27">
        <v>28378</v>
      </c>
      <c r="S39" s="28">
        <v>2</v>
      </c>
      <c r="T39" s="29">
        <f t="shared" si="20"/>
        <v>28380</v>
      </c>
      <c r="U39" s="30">
        <v>70799</v>
      </c>
      <c r="V39" s="30">
        <v>620</v>
      </c>
      <c r="W39" s="27">
        <v>363</v>
      </c>
      <c r="X39" s="40">
        <f t="shared" si="1"/>
        <v>99799</v>
      </c>
    </row>
    <row r="40" spans="1:24" s="2" customFormat="1" ht="7.5" customHeight="1" x14ac:dyDescent="0.2">
      <c r="A40" s="43"/>
      <c r="B40" s="80"/>
      <c r="C40" s="75" t="s">
        <v>106</v>
      </c>
      <c r="D40" s="76"/>
      <c r="E40" s="77"/>
      <c r="F40" s="44">
        <f>SUM(F22:F23,F27,F30:F33,F38:F39)</f>
        <v>869874</v>
      </c>
      <c r="G40" s="38">
        <f>SUM(G22:G23,G27,G30:G33,G38:G39)</f>
        <v>49</v>
      </c>
      <c r="H40" s="37">
        <f t="shared" si="2"/>
        <v>869923</v>
      </c>
      <c r="I40" s="35">
        <f t="shared" ref="I40:K40" si="21">SUM(I22:I23,I27,I30:I33,I38:I39)</f>
        <v>2101198</v>
      </c>
      <c r="J40" s="35">
        <f t="shared" si="21"/>
        <v>15740</v>
      </c>
      <c r="K40" s="35">
        <f t="shared" si="21"/>
        <v>17009</v>
      </c>
      <c r="L40" s="45">
        <f t="shared" si="3"/>
        <v>2986861</v>
      </c>
      <c r="N40" s="79"/>
      <c r="O40" s="97"/>
      <c r="P40" s="87" t="s">
        <v>155</v>
      </c>
      <c r="Q40" s="86"/>
      <c r="R40" s="32">
        <v>22337</v>
      </c>
      <c r="S40" s="33">
        <v>14</v>
      </c>
      <c r="T40" s="29">
        <f t="shared" si="12"/>
        <v>22351</v>
      </c>
      <c r="U40" s="34">
        <v>72325</v>
      </c>
      <c r="V40" s="34">
        <v>578</v>
      </c>
      <c r="W40" s="32">
        <v>758</v>
      </c>
      <c r="X40" s="40">
        <f t="shared" si="1"/>
        <v>95254</v>
      </c>
    </row>
    <row r="41" spans="1:24" s="2" customFormat="1" ht="7.5" customHeight="1" x14ac:dyDescent="0.2">
      <c r="A41" s="43"/>
      <c r="B41" s="78" t="s">
        <v>156</v>
      </c>
      <c r="C41" s="100" t="s">
        <v>157</v>
      </c>
      <c r="D41" s="101" t="s">
        <v>158</v>
      </c>
      <c r="E41" s="83"/>
      <c r="F41" s="27">
        <v>131740</v>
      </c>
      <c r="G41" s="28">
        <v>11</v>
      </c>
      <c r="H41" s="29">
        <f t="shared" si="2"/>
        <v>131751</v>
      </c>
      <c r="I41" s="30">
        <v>326818</v>
      </c>
      <c r="J41" s="30">
        <v>1748</v>
      </c>
      <c r="K41" s="27">
        <v>2402</v>
      </c>
      <c r="L41" s="29">
        <f t="shared" si="3"/>
        <v>460317</v>
      </c>
      <c r="N41" s="79"/>
      <c r="O41" s="98"/>
      <c r="P41" s="87" t="s">
        <v>79</v>
      </c>
      <c r="Q41" s="86"/>
      <c r="R41" s="27">
        <f>SUM(R37:R40)</f>
        <v>173648</v>
      </c>
      <c r="S41" s="28">
        <f>SUM(S37:S40)</f>
        <v>33</v>
      </c>
      <c r="T41" s="29">
        <f t="shared" si="12"/>
        <v>173681</v>
      </c>
      <c r="U41" s="30">
        <f t="shared" ref="U41:W41" si="22">SUM(U37:U40)</f>
        <v>474906</v>
      </c>
      <c r="V41" s="30">
        <f t="shared" si="22"/>
        <v>3652</v>
      </c>
      <c r="W41" s="27">
        <f t="shared" si="22"/>
        <v>3585</v>
      </c>
      <c r="X41" s="29">
        <f t="shared" si="1"/>
        <v>652239</v>
      </c>
    </row>
    <row r="42" spans="1:24" s="2" customFormat="1" ht="7.5" customHeight="1" x14ac:dyDescent="0.2">
      <c r="A42" s="43"/>
      <c r="B42" s="79"/>
      <c r="C42" s="97"/>
      <c r="D42" s="88" t="s">
        <v>159</v>
      </c>
      <c r="E42" s="31" t="s">
        <v>160</v>
      </c>
      <c r="F42" s="27">
        <v>51915</v>
      </c>
      <c r="G42" s="28">
        <v>5</v>
      </c>
      <c r="H42" s="29">
        <f t="shared" si="2"/>
        <v>51920</v>
      </c>
      <c r="I42" s="30">
        <v>145956</v>
      </c>
      <c r="J42" s="30">
        <v>774</v>
      </c>
      <c r="K42" s="27">
        <v>1363</v>
      </c>
      <c r="L42" s="29">
        <f t="shared" si="3"/>
        <v>198650</v>
      </c>
      <c r="N42" s="80"/>
      <c r="O42" s="75" t="s">
        <v>106</v>
      </c>
      <c r="P42" s="76"/>
      <c r="Q42" s="77"/>
      <c r="R42" s="35">
        <f>SUM(R17,R20:R22,R26:R28,R32,R36,R41)</f>
        <v>1035621</v>
      </c>
      <c r="S42" s="36">
        <f>SUM(S17,S20:S22,S26:S28,S32,S36,S41)</f>
        <v>198</v>
      </c>
      <c r="T42" s="37">
        <f t="shared" si="12"/>
        <v>1035819</v>
      </c>
      <c r="U42" s="35">
        <f t="shared" ref="U42:W42" si="23">SUM(U17,U20:U22,U26:U28,U32,U36,U41)</f>
        <v>3395335</v>
      </c>
      <c r="V42" s="35">
        <f t="shared" si="23"/>
        <v>19930</v>
      </c>
      <c r="W42" s="35">
        <f t="shared" si="23"/>
        <v>32885</v>
      </c>
      <c r="X42" s="37">
        <f t="shared" si="1"/>
        <v>4451084</v>
      </c>
    </row>
    <row r="43" spans="1:24" s="2" customFormat="1" ht="7.5" customHeight="1" x14ac:dyDescent="0.2">
      <c r="A43" s="43"/>
      <c r="B43" s="79"/>
      <c r="C43" s="97"/>
      <c r="D43" s="89"/>
      <c r="E43" s="31" t="s">
        <v>161</v>
      </c>
      <c r="F43" s="27">
        <v>82040</v>
      </c>
      <c r="G43" s="28">
        <v>7</v>
      </c>
      <c r="H43" s="29">
        <f t="shared" si="2"/>
        <v>82047</v>
      </c>
      <c r="I43" s="30">
        <v>203962</v>
      </c>
      <c r="J43" s="30">
        <v>902</v>
      </c>
      <c r="K43" s="27">
        <v>1803</v>
      </c>
      <c r="L43" s="29">
        <f t="shared" si="3"/>
        <v>286911</v>
      </c>
      <c r="N43" s="78" t="s">
        <v>162</v>
      </c>
      <c r="O43" s="81" t="s">
        <v>163</v>
      </c>
      <c r="P43" s="82"/>
      <c r="Q43" s="83"/>
      <c r="R43" s="27">
        <v>112932</v>
      </c>
      <c r="S43" s="28">
        <v>16</v>
      </c>
      <c r="T43" s="29">
        <f t="shared" si="12"/>
        <v>112948</v>
      </c>
      <c r="U43" s="30">
        <v>348615</v>
      </c>
      <c r="V43" s="30">
        <v>2325</v>
      </c>
      <c r="W43" s="27">
        <v>2909</v>
      </c>
      <c r="X43" s="29">
        <f t="shared" si="1"/>
        <v>463888</v>
      </c>
    </row>
    <row r="44" spans="1:24" s="2" customFormat="1" ht="7.5" customHeight="1" x14ac:dyDescent="0.2">
      <c r="A44" s="43"/>
      <c r="B44" s="79"/>
      <c r="C44" s="98"/>
      <c r="D44" s="90"/>
      <c r="E44" s="31" t="s">
        <v>79</v>
      </c>
      <c r="F44" s="41">
        <f>SUM(F42:F43)</f>
        <v>133955</v>
      </c>
      <c r="G44" s="28">
        <f>SUM(G42:G43)</f>
        <v>12</v>
      </c>
      <c r="H44" s="29">
        <f t="shared" si="2"/>
        <v>133967</v>
      </c>
      <c r="I44" s="27">
        <f>SUM(I42:I43)</f>
        <v>349918</v>
      </c>
      <c r="J44" s="27">
        <f>SUM(J42:J43)</f>
        <v>1676</v>
      </c>
      <c r="K44" s="27">
        <f>SUM(K42:K43)</f>
        <v>3166</v>
      </c>
      <c r="L44" s="29">
        <f t="shared" si="3"/>
        <v>485561</v>
      </c>
      <c r="N44" s="79"/>
      <c r="O44" s="84" t="s">
        <v>164</v>
      </c>
      <c r="P44" s="85"/>
      <c r="Q44" s="86"/>
      <c r="R44" s="27">
        <v>144625</v>
      </c>
      <c r="S44" s="28">
        <v>25</v>
      </c>
      <c r="T44" s="29">
        <f t="shared" si="12"/>
        <v>144650</v>
      </c>
      <c r="U44" s="30">
        <v>367564</v>
      </c>
      <c r="V44" s="30">
        <v>3553</v>
      </c>
      <c r="W44" s="27">
        <v>6924</v>
      </c>
      <c r="X44" s="29">
        <f t="shared" si="1"/>
        <v>515767</v>
      </c>
    </row>
    <row r="45" spans="1:24" s="2" customFormat="1" ht="7.5" customHeight="1" x14ac:dyDescent="0.2">
      <c r="A45" s="43"/>
      <c r="B45" s="79"/>
      <c r="C45" s="71" t="s">
        <v>165</v>
      </c>
      <c r="D45" s="99" t="s">
        <v>165</v>
      </c>
      <c r="E45" s="31" t="s">
        <v>166</v>
      </c>
      <c r="F45" s="27">
        <v>91169</v>
      </c>
      <c r="G45" s="28">
        <v>16</v>
      </c>
      <c r="H45" s="29">
        <f t="shared" si="2"/>
        <v>91185</v>
      </c>
      <c r="I45" s="30">
        <v>248437</v>
      </c>
      <c r="J45" s="30">
        <v>1416</v>
      </c>
      <c r="K45" s="27">
        <v>2226</v>
      </c>
      <c r="L45" s="29">
        <f t="shared" si="3"/>
        <v>341038</v>
      </c>
      <c r="N45" s="79"/>
      <c r="O45" s="96" t="s">
        <v>167</v>
      </c>
      <c r="P45" s="87" t="s">
        <v>277</v>
      </c>
      <c r="Q45" s="86"/>
      <c r="R45" s="46">
        <v>84063</v>
      </c>
      <c r="S45" s="47">
        <v>16</v>
      </c>
      <c r="T45" s="48">
        <f t="shared" si="12"/>
        <v>84079</v>
      </c>
      <c r="U45" s="49">
        <v>132284</v>
      </c>
      <c r="V45" s="49">
        <v>3247</v>
      </c>
      <c r="W45" s="46">
        <v>9038</v>
      </c>
      <c r="X45" s="48">
        <f t="shared" si="1"/>
        <v>219610</v>
      </c>
    </row>
    <row r="46" spans="1:24" s="2" customFormat="1" ht="7.5" customHeight="1" x14ac:dyDescent="0.2">
      <c r="A46" s="43"/>
      <c r="B46" s="79"/>
      <c r="C46" s="71"/>
      <c r="D46" s="99"/>
      <c r="E46" s="31" t="s">
        <v>169</v>
      </c>
      <c r="F46" s="27">
        <v>24300</v>
      </c>
      <c r="G46" s="28">
        <v>4</v>
      </c>
      <c r="H46" s="29">
        <f t="shared" si="2"/>
        <v>24304</v>
      </c>
      <c r="I46" s="30">
        <v>57149</v>
      </c>
      <c r="J46" s="30">
        <v>305</v>
      </c>
      <c r="K46" s="27">
        <v>298</v>
      </c>
      <c r="L46" s="29">
        <f t="shared" si="3"/>
        <v>81758</v>
      </c>
      <c r="N46" s="79"/>
      <c r="O46" s="97"/>
      <c r="P46" s="87" t="s">
        <v>170</v>
      </c>
      <c r="Q46" s="86"/>
      <c r="R46" s="27">
        <v>127794</v>
      </c>
      <c r="S46" s="28">
        <v>23</v>
      </c>
      <c r="T46" s="29">
        <f t="shared" si="12"/>
        <v>127817</v>
      </c>
      <c r="U46" s="30">
        <v>326079</v>
      </c>
      <c r="V46" s="30">
        <v>3953</v>
      </c>
      <c r="W46" s="27">
        <v>12049</v>
      </c>
      <c r="X46" s="29">
        <f t="shared" si="1"/>
        <v>457849</v>
      </c>
    </row>
    <row r="47" spans="1:24" s="2" customFormat="1" ht="7.5" customHeight="1" x14ac:dyDescent="0.2">
      <c r="A47" s="43"/>
      <c r="B47" s="79"/>
      <c r="C47" s="71"/>
      <c r="D47" s="99"/>
      <c r="E47" s="31" t="s">
        <v>79</v>
      </c>
      <c r="F47" s="41">
        <f>SUM(F45:F46)</f>
        <v>115469</v>
      </c>
      <c r="G47" s="28">
        <f>SUM(G45:G46)</f>
        <v>20</v>
      </c>
      <c r="H47" s="29">
        <f t="shared" si="2"/>
        <v>115489</v>
      </c>
      <c r="I47" s="27">
        <f>SUM(I45:I46)</f>
        <v>305586</v>
      </c>
      <c r="J47" s="27">
        <f>SUM(J45:J46)</f>
        <v>1721</v>
      </c>
      <c r="K47" s="27">
        <f>SUM(K45:K46)</f>
        <v>2524</v>
      </c>
      <c r="L47" s="29">
        <f t="shared" si="3"/>
        <v>422796</v>
      </c>
      <c r="N47" s="79"/>
      <c r="O47" s="97"/>
      <c r="P47" s="88" t="s">
        <v>171</v>
      </c>
      <c r="Q47" s="31" t="s">
        <v>172</v>
      </c>
      <c r="R47" s="27">
        <v>83662</v>
      </c>
      <c r="S47" s="28">
        <v>18</v>
      </c>
      <c r="T47" s="29">
        <f t="shared" si="12"/>
        <v>83680</v>
      </c>
      <c r="U47" s="30">
        <v>277030</v>
      </c>
      <c r="V47" s="30">
        <v>2278</v>
      </c>
      <c r="W47" s="27">
        <v>3893</v>
      </c>
      <c r="X47" s="29">
        <f t="shared" si="1"/>
        <v>362988</v>
      </c>
    </row>
    <row r="48" spans="1:24" s="2" customFormat="1" ht="7.5" customHeight="1" x14ac:dyDescent="0.2">
      <c r="A48" s="43"/>
      <c r="B48" s="79"/>
      <c r="C48" s="71"/>
      <c r="D48" s="91" t="s">
        <v>278</v>
      </c>
      <c r="E48" s="92"/>
      <c r="F48" s="27">
        <v>43819</v>
      </c>
      <c r="G48" s="28">
        <v>1</v>
      </c>
      <c r="H48" s="29">
        <f t="shared" si="2"/>
        <v>43820</v>
      </c>
      <c r="I48" s="30">
        <v>151090</v>
      </c>
      <c r="J48" s="30">
        <v>761</v>
      </c>
      <c r="K48" s="27">
        <v>1164</v>
      </c>
      <c r="L48" s="29">
        <f t="shared" si="3"/>
        <v>195671</v>
      </c>
      <c r="N48" s="79"/>
      <c r="O48" s="97"/>
      <c r="P48" s="89"/>
      <c r="Q48" s="31" t="s">
        <v>174</v>
      </c>
      <c r="R48" s="27">
        <v>36310</v>
      </c>
      <c r="S48" s="28">
        <v>9</v>
      </c>
      <c r="T48" s="29">
        <f t="shared" si="12"/>
        <v>36319</v>
      </c>
      <c r="U48" s="30">
        <v>106631</v>
      </c>
      <c r="V48" s="30">
        <v>987</v>
      </c>
      <c r="W48" s="27">
        <v>2227</v>
      </c>
      <c r="X48" s="29">
        <f t="shared" si="1"/>
        <v>143937</v>
      </c>
    </row>
    <row r="49" spans="1:24" s="2" customFormat="1" ht="7.5" customHeight="1" x14ac:dyDescent="0.2">
      <c r="A49" s="43"/>
      <c r="B49" s="79"/>
      <c r="C49" s="71" t="s">
        <v>175</v>
      </c>
      <c r="D49" s="108" t="s">
        <v>176</v>
      </c>
      <c r="E49" s="109"/>
      <c r="F49" s="27">
        <v>124026</v>
      </c>
      <c r="G49" s="28">
        <v>15</v>
      </c>
      <c r="H49" s="29">
        <f t="shared" si="2"/>
        <v>124041</v>
      </c>
      <c r="I49" s="30">
        <v>328447</v>
      </c>
      <c r="J49" s="30">
        <v>1971</v>
      </c>
      <c r="K49" s="27">
        <v>2188</v>
      </c>
      <c r="L49" s="29">
        <f t="shared" si="3"/>
        <v>454459</v>
      </c>
      <c r="N49" s="79"/>
      <c r="O49" s="98"/>
      <c r="P49" s="90"/>
      <c r="Q49" s="31" t="s">
        <v>79</v>
      </c>
      <c r="R49" s="27">
        <f>SUM(R47:R48)</f>
        <v>119972</v>
      </c>
      <c r="S49" s="28">
        <f>SUM(S47:S48)</f>
        <v>27</v>
      </c>
      <c r="T49" s="29">
        <f t="shared" si="12"/>
        <v>119999</v>
      </c>
      <c r="U49" s="30">
        <f>SUM(U47:U48)</f>
        <v>383661</v>
      </c>
      <c r="V49" s="30">
        <f>SUM(V47:V48)</f>
        <v>3265</v>
      </c>
      <c r="W49" s="27">
        <f>SUM(W47:W48)</f>
        <v>6120</v>
      </c>
      <c r="X49" s="29">
        <f t="shared" si="1"/>
        <v>506925</v>
      </c>
    </row>
    <row r="50" spans="1:24" s="2" customFormat="1" ht="7.5" customHeight="1" x14ac:dyDescent="0.2">
      <c r="A50" s="43"/>
      <c r="B50" s="79"/>
      <c r="C50" s="71"/>
      <c r="D50" s="87" t="s">
        <v>177</v>
      </c>
      <c r="E50" s="86"/>
      <c r="F50" s="27">
        <v>34653</v>
      </c>
      <c r="G50" s="28">
        <v>8</v>
      </c>
      <c r="H50" s="29">
        <f t="shared" si="2"/>
        <v>34661</v>
      </c>
      <c r="I50" s="30">
        <v>99805</v>
      </c>
      <c r="J50" s="30">
        <v>628</v>
      </c>
      <c r="K50" s="27">
        <v>830</v>
      </c>
      <c r="L50" s="29">
        <f t="shared" si="3"/>
        <v>135094</v>
      </c>
      <c r="N50" s="79"/>
      <c r="O50" s="110" t="s">
        <v>178</v>
      </c>
      <c r="P50" s="87" t="s">
        <v>179</v>
      </c>
      <c r="Q50" s="86"/>
      <c r="R50" s="27">
        <v>74604</v>
      </c>
      <c r="S50" s="28">
        <v>14</v>
      </c>
      <c r="T50" s="29">
        <f t="shared" si="12"/>
        <v>74618</v>
      </c>
      <c r="U50" s="30">
        <v>225519</v>
      </c>
      <c r="V50" s="30">
        <v>1977</v>
      </c>
      <c r="W50" s="27">
        <v>2545</v>
      </c>
      <c r="X50" s="29">
        <f t="shared" si="1"/>
        <v>302114</v>
      </c>
    </row>
    <row r="51" spans="1:24" s="2" customFormat="1" ht="7.5" customHeight="1" x14ac:dyDescent="0.2">
      <c r="A51" s="43"/>
      <c r="B51" s="79"/>
      <c r="C51" s="71"/>
      <c r="D51" s="87" t="s">
        <v>180</v>
      </c>
      <c r="E51" s="86"/>
      <c r="F51" s="41">
        <v>27587</v>
      </c>
      <c r="G51" s="28">
        <v>2</v>
      </c>
      <c r="H51" s="29">
        <f t="shared" si="2"/>
        <v>27589</v>
      </c>
      <c r="I51" s="41">
        <v>85700</v>
      </c>
      <c r="J51" s="41">
        <v>620</v>
      </c>
      <c r="K51" s="27">
        <v>753</v>
      </c>
      <c r="L51" s="29">
        <f t="shared" si="3"/>
        <v>113909</v>
      </c>
      <c r="N51" s="79"/>
      <c r="O51" s="89"/>
      <c r="P51" s="87" t="s">
        <v>181</v>
      </c>
      <c r="Q51" s="86"/>
      <c r="R51" s="27">
        <v>10884</v>
      </c>
      <c r="S51" s="28">
        <v>3</v>
      </c>
      <c r="T51" s="29">
        <f t="shared" si="12"/>
        <v>10887</v>
      </c>
      <c r="U51" s="30">
        <v>38908</v>
      </c>
      <c r="V51" s="30">
        <v>222</v>
      </c>
      <c r="W51" s="27">
        <v>428</v>
      </c>
      <c r="X51" s="29">
        <f t="shared" ref="X51:X52" si="24">SUM(T51:V51)</f>
        <v>50017</v>
      </c>
    </row>
    <row r="52" spans="1:24" s="2" customFormat="1" ht="7.5" customHeight="1" x14ac:dyDescent="0.2">
      <c r="A52" s="43"/>
      <c r="B52" s="79"/>
      <c r="C52" s="71"/>
      <c r="D52" s="111" t="s">
        <v>79</v>
      </c>
      <c r="E52" s="112"/>
      <c r="F52" s="41">
        <f>SUM(F49:F51)</f>
        <v>186266</v>
      </c>
      <c r="G52" s="28">
        <f>SUM(G49:G51)</f>
        <v>25</v>
      </c>
      <c r="H52" s="29">
        <f t="shared" ref="H52:H98" si="25">SUM(F52:G52)</f>
        <v>186291</v>
      </c>
      <c r="I52" s="41">
        <f>SUM(I49:I51)</f>
        <v>513952</v>
      </c>
      <c r="J52" s="41">
        <f>SUM(J49:J51)</f>
        <v>3219</v>
      </c>
      <c r="K52" s="41">
        <f>SUM(K49:K51)</f>
        <v>3771</v>
      </c>
      <c r="L52" s="29">
        <f t="shared" ref="L52:L98" si="26">SUM(H52:J52)</f>
        <v>703462</v>
      </c>
      <c r="N52" s="79"/>
      <c r="O52" s="90"/>
      <c r="P52" s="87" t="s">
        <v>79</v>
      </c>
      <c r="Q52" s="86"/>
      <c r="R52" s="27">
        <f>SUM(R50:R51)</f>
        <v>85488</v>
      </c>
      <c r="S52" s="28">
        <f>SUM(S50:S51)</f>
        <v>17</v>
      </c>
      <c r="T52" s="29">
        <f t="shared" si="12"/>
        <v>85505</v>
      </c>
      <c r="U52" s="30">
        <f t="shared" ref="U52:W52" si="27">SUM(U50:U51)</f>
        <v>264427</v>
      </c>
      <c r="V52" s="30">
        <f t="shared" si="27"/>
        <v>2199</v>
      </c>
      <c r="W52" s="27">
        <f t="shared" si="27"/>
        <v>2973</v>
      </c>
      <c r="X52" s="29">
        <f t="shared" si="24"/>
        <v>352131</v>
      </c>
    </row>
    <row r="53" spans="1:24" s="2" customFormat="1" ht="7.5" customHeight="1" x14ac:dyDescent="0.2">
      <c r="A53" s="43"/>
      <c r="B53" s="79"/>
      <c r="C53" s="96" t="s">
        <v>182</v>
      </c>
      <c r="D53" s="99" t="s">
        <v>183</v>
      </c>
      <c r="E53" s="31" t="s">
        <v>184</v>
      </c>
      <c r="F53" s="27">
        <v>61105</v>
      </c>
      <c r="G53" s="28">
        <v>9</v>
      </c>
      <c r="H53" s="29">
        <f t="shared" si="25"/>
        <v>61114</v>
      </c>
      <c r="I53" s="30">
        <v>217072</v>
      </c>
      <c r="J53" s="30">
        <v>1695</v>
      </c>
      <c r="K53" s="27">
        <v>5815</v>
      </c>
      <c r="L53" s="29">
        <f t="shared" si="26"/>
        <v>279881</v>
      </c>
      <c r="N53" s="79"/>
      <c r="O53" s="84" t="s">
        <v>185</v>
      </c>
      <c r="P53" s="85"/>
      <c r="Q53" s="86"/>
      <c r="R53" s="27">
        <v>116810</v>
      </c>
      <c r="S53" s="28">
        <v>20</v>
      </c>
      <c r="T53" s="29">
        <f t="shared" si="12"/>
        <v>116830</v>
      </c>
      <c r="U53" s="30">
        <v>272740</v>
      </c>
      <c r="V53" s="30">
        <v>2566</v>
      </c>
      <c r="W53" s="27">
        <v>1941</v>
      </c>
      <c r="X53" s="29">
        <f t="shared" si="1"/>
        <v>392136</v>
      </c>
    </row>
    <row r="54" spans="1:24" s="2" customFormat="1" ht="7.5" customHeight="1" x14ac:dyDescent="0.2">
      <c r="A54" s="43"/>
      <c r="B54" s="79"/>
      <c r="C54" s="97"/>
      <c r="D54" s="99"/>
      <c r="E54" s="31" t="s">
        <v>186</v>
      </c>
      <c r="F54" s="27">
        <v>17568</v>
      </c>
      <c r="G54" s="28">
        <v>3</v>
      </c>
      <c r="H54" s="29">
        <f t="shared" si="25"/>
        <v>17571</v>
      </c>
      <c r="I54" s="30">
        <v>49360</v>
      </c>
      <c r="J54" s="30">
        <v>571</v>
      </c>
      <c r="K54" s="27">
        <v>2587</v>
      </c>
      <c r="L54" s="29">
        <f t="shared" si="26"/>
        <v>67502</v>
      </c>
      <c r="N54" s="79"/>
      <c r="O54" s="96" t="s">
        <v>187</v>
      </c>
      <c r="P54" s="87" t="s">
        <v>188</v>
      </c>
      <c r="Q54" s="86"/>
      <c r="R54" s="27">
        <v>168898</v>
      </c>
      <c r="S54" s="28">
        <v>44</v>
      </c>
      <c r="T54" s="29">
        <f t="shared" si="12"/>
        <v>168942</v>
      </c>
      <c r="U54" s="30">
        <v>441793</v>
      </c>
      <c r="V54" s="30">
        <v>4150</v>
      </c>
      <c r="W54" s="27">
        <v>9530</v>
      </c>
      <c r="X54" s="29">
        <f t="shared" si="1"/>
        <v>614885</v>
      </c>
    </row>
    <row r="55" spans="1:24" s="2" customFormat="1" ht="7.5" customHeight="1" x14ac:dyDescent="0.2">
      <c r="A55" s="43"/>
      <c r="B55" s="79"/>
      <c r="C55" s="97"/>
      <c r="D55" s="99"/>
      <c r="E55" s="31" t="s">
        <v>79</v>
      </c>
      <c r="F55" s="41">
        <f>SUM(F53:F54)</f>
        <v>78673</v>
      </c>
      <c r="G55" s="28">
        <f>SUM(G53:G54)</f>
        <v>12</v>
      </c>
      <c r="H55" s="29">
        <f t="shared" si="25"/>
        <v>78685</v>
      </c>
      <c r="I55" s="41">
        <f>SUM(I53:I54)</f>
        <v>266432</v>
      </c>
      <c r="J55" s="41">
        <f>SUM(J53:J54)</f>
        <v>2266</v>
      </c>
      <c r="K55" s="41">
        <f>SUM(K53:K54)</f>
        <v>8402</v>
      </c>
      <c r="L55" s="29">
        <f t="shared" si="26"/>
        <v>347383</v>
      </c>
      <c r="N55" s="79"/>
      <c r="O55" s="98"/>
      <c r="P55" s="87" t="s">
        <v>189</v>
      </c>
      <c r="Q55" s="86"/>
      <c r="R55" s="27">
        <v>121173</v>
      </c>
      <c r="S55" s="28">
        <v>34</v>
      </c>
      <c r="T55" s="29">
        <f t="shared" si="12"/>
        <v>121207</v>
      </c>
      <c r="U55" s="30">
        <v>350623</v>
      </c>
      <c r="V55" s="30">
        <v>2558</v>
      </c>
      <c r="W55" s="27">
        <v>2634</v>
      </c>
      <c r="X55" s="29">
        <f t="shared" si="1"/>
        <v>474388</v>
      </c>
    </row>
    <row r="56" spans="1:24" s="2" customFormat="1" ht="7.5" customHeight="1" x14ac:dyDescent="0.2">
      <c r="A56" s="43"/>
      <c r="B56" s="79"/>
      <c r="C56" s="97"/>
      <c r="D56" s="72" t="s">
        <v>190</v>
      </c>
      <c r="E56" s="31" t="s">
        <v>190</v>
      </c>
      <c r="F56" s="27">
        <v>43239</v>
      </c>
      <c r="G56" s="28">
        <v>6</v>
      </c>
      <c r="H56" s="29">
        <f t="shared" si="25"/>
        <v>43245</v>
      </c>
      <c r="I56" s="30">
        <v>159399</v>
      </c>
      <c r="J56" s="30">
        <v>1185</v>
      </c>
      <c r="K56" s="27">
        <v>3969</v>
      </c>
      <c r="L56" s="29">
        <f t="shared" si="26"/>
        <v>203829</v>
      </c>
      <c r="N56" s="80"/>
      <c r="O56" s="75" t="s">
        <v>106</v>
      </c>
      <c r="P56" s="76"/>
      <c r="Q56" s="77"/>
      <c r="R56" s="35">
        <f>SUM(R43:R46,R52:R55,R49)</f>
        <v>1081755</v>
      </c>
      <c r="S56" s="36">
        <f>SUM(S43:S46,S52:S55,S49)</f>
        <v>222</v>
      </c>
      <c r="T56" s="37">
        <f t="shared" si="12"/>
        <v>1081977</v>
      </c>
      <c r="U56" s="35">
        <f t="shared" ref="U56:W56" si="28">SUM(U43:U46,U52:U55,U49)</f>
        <v>2887786</v>
      </c>
      <c r="V56" s="35">
        <f t="shared" si="28"/>
        <v>27816</v>
      </c>
      <c r="W56" s="35">
        <f t="shared" si="28"/>
        <v>54118</v>
      </c>
      <c r="X56" s="37">
        <f t="shared" si="1"/>
        <v>3997579</v>
      </c>
    </row>
    <row r="57" spans="1:24" s="2" customFormat="1" ht="7.5" customHeight="1" x14ac:dyDescent="0.2">
      <c r="A57" s="43"/>
      <c r="B57" s="79"/>
      <c r="C57" s="97"/>
      <c r="D57" s="73"/>
      <c r="E57" s="31" t="s">
        <v>191</v>
      </c>
      <c r="F57" s="27">
        <v>10738</v>
      </c>
      <c r="G57" s="28">
        <v>3</v>
      </c>
      <c r="H57" s="29">
        <f t="shared" si="25"/>
        <v>10741</v>
      </c>
      <c r="I57" s="30">
        <v>38111</v>
      </c>
      <c r="J57" s="30">
        <v>376</v>
      </c>
      <c r="K57" s="27">
        <v>1466</v>
      </c>
      <c r="L57" s="29">
        <f t="shared" si="26"/>
        <v>49228</v>
      </c>
      <c r="N57" s="78" t="s">
        <v>192</v>
      </c>
      <c r="O57" s="81" t="s">
        <v>193</v>
      </c>
      <c r="P57" s="82"/>
      <c r="Q57" s="83"/>
      <c r="R57" s="27">
        <v>73972</v>
      </c>
      <c r="S57" s="28">
        <v>4</v>
      </c>
      <c r="T57" s="29">
        <f t="shared" si="12"/>
        <v>73976</v>
      </c>
      <c r="U57" s="30">
        <v>165518</v>
      </c>
      <c r="V57" s="30">
        <v>954</v>
      </c>
      <c r="W57" s="27">
        <v>1068</v>
      </c>
      <c r="X57" s="29">
        <f t="shared" si="1"/>
        <v>240448</v>
      </c>
    </row>
    <row r="58" spans="1:24" s="2" customFormat="1" ht="7.5" customHeight="1" x14ac:dyDescent="0.2">
      <c r="A58" s="43"/>
      <c r="B58" s="79"/>
      <c r="C58" s="97"/>
      <c r="D58" s="74"/>
      <c r="E58" s="31" t="s">
        <v>79</v>
      </c>
      <c r="F58" s="41">
        <f>SUM(F56:F57)</f>
        <v>53977</v>
      </c>
      <c r="G58" s="28">
        <f>SUM(G56:G57)</f>
        <v>9</v>
      </c>
      <c r="H58" s="29">
        <f t="shared" si="25"/>
        <v>53986</v>
      </c>
      <c r="I58" s="41">
        <f>SUM(I56:I57)</f>
        <v>197510</v>
      </c>
      <c r="J58" s="41">
        <f>SUM(J56:J57)</f>
        <v>1561</v>
      </c>
      <c r="K58" s="41">
        <f>SUM(K56:K57)</f>
        <v>5435</v>
      </c>
      <c r="L58" s="29">
        <f t="shared" si="26"/>
        <v>253057</v>
      </c>
      <c r="N58" s="79"/>
      <c r="O58" s="107" t="s">
        <v>194</v>
      </c>
      <c r="P58" s="87" t="s">
        <v>195</v>
      </c>
      <c r="Q58" s="86"/>
      <c r="R58" s="27">
        <v>64340</v>
      </c>
      <c r="S58" s="28">
        <v>3</v>
      </c>
      <c r="T58" s="29">
        <f t="shared" si="12"/>
        <v>64343</v>
      </c>
      <c r="U58" s="30">
        <v>139778</v>
      </c>
      <c r="V58" s="30">
        <v>1202</v>
      </c>
      <c r="W58" s="27">
        <v>1112</v>
      </c>
      <c r="X58" s="29">
        <f t="shared" si="1"/>
        <v>205323</v>
      </c>
    </row>
    <row r="59" spans="1:24" ht="7.5" customHeight="1" x14ac:dyDescent="0.2">
      <c r="A59" s="43"/>
      <c r="B59" s="79"/>
      <c r="C59" s="97"/>
      <c r="D59" s="99" t="s">
        <v>196</v>
      </c>
      <c r="E59" s="31" t="s">
        <v>197</v>
      </c>
      <c r="F59" s="27">
        <v>54747</v>
      </c>
      <c r="G59" s="28">
        <v>18</v>
      </c>
      <c r="H59" s="29">
        <f t="shared" si="25"/>
        <v>54765</v>
      </c>
      <c r="I59" s="30">
        <v>187629</v>
      </c>
      <c r="J59" s="30">
        <v>1214</v>
      </c>
      <c r="K59" s="27">
        <v>5347</v>
      </c>
      <c r="L59" s="29">
        <f t="shared" si="26"/>
        <v>243608</v>
      </c>
      <c r="M59" s="2"/>
      <c r="N59" s="79"/>
      <c r="O59" s="97"/>
      <c r="P59" s="87" t="s">
        <v>198</v>
      </c>
      <c r="Q59" s="86"/>
      <c r="R59" s="32">
        <v>23633</v>
      </c>
      <c r="S59" s="33">
        <v>0</v>
      </c>
      <c r="T59" s="29">
        <f>SUM(R59:S59)</f>
        <v>23633</v>
      </c>
      <c r="U59" s="34">
        <v>58944</v>
      </c>
      <c r="V59" s="34">
        <v>395</v>
      </c>
      <c r="W59" s="32">
        <v>375</v>
      </c>
      <c r="X59" s="40">
        <f>SUM(T59:V59)</f>
        <v>82972</v>
      </c>
    </row>
    <row r="60" spans="1:24" ht="7.5" customHeight="1" x14ac:dyDescent="0.2">
      <c r="A60" s="43"/>
      <c r="B60" s="79"/>
      <c r="C60" s="97"/>
      <c r="D60" s="99"/>
      <c r="E60" s="31" t="s">
        <v>199</v>
      </c>
      <c r="F60" s="27">
        <v>24823</v>
      </c>
      <c r="G60" s="28">
        <v>6</v>
      </c>
      <c r="H60" s="29">
        <f t="shared" si="25"/>
        <v>24829</v>
      </c>
      <c r="I60" s="30">
        <v>96501</v>
      </c>
      <c r="J60" s="30">
        <v>458</v>
      </c>
      <c r="K60" s="27">
        <v>1493</v>
      </c>
      <c r="L60" s="29">
        <f t="shared" si="26"/>
        <v>121788</v>
      </c>
      <c r="M60" s="2"/>
      <c r="N60" s="79"/>
      <c r="O60" s="98"/>
      <c r="P60" s="87" t="s">
        <v>79</v>
      </c>
      <c r="Q60" s="86"/>
      <c r="R60" s="32">
        <f>SUM(R58:R59)</f>
        <v>87973</v>
      </c>
      <c r="S60" s="33">
        <f>SUM(S58:S59)</f>
        <v>3</v>
      </c>
      <c r="T60" s="29">
        <f>SUM(R60:S60)</f>
        <v>87976</v>
      </c>
      <c r="U60" s="34">
        <f t="shared" ref="U60:W60" si="29">SUM(U58:U59)</f>
        <v>198722</v>
      </c>
      <c r="V60" s="34">
        <f t="shared" si="29"/>
        <v>1597</v>
      </c>
      <c r="W60" s="32">
        <f t="shared" si="29"/>
        <v>1487</v>
      </c>
      <c r="X60" s="40">
        <f>SUM(T60:V60)</f>
        <v>288295</v>
      </c>
    </row>
    <row r="61" spans="1:24" ht="7.5" customHeight="1" x14ac:dyDescent="0.2">
      <c r="A61" s="43"/>
      <c r="B61" s="79"/>
      <c r="C61" s="97"/>
      <c r="D61" s="99"/>
      <c r="E61" s="31" t="s">
        <v>79</v>
      </c>
      <c r="F61" s="41">
        <f>SUM(F59:F60)</f>
        <v>79570</v>
      </c>
      <c r="G61" s="28">
        <f>SUM(G59:G60)</f>
        <v>24</v>
      </c>
      <c r="H61" s="29">
        <f t="shared" si="25"/>
        <v>79594</v>
      </c>
      <c r="I61" s="27">
        <f>SUM(I59:I60)</f>
        <v>284130</v>
      </c>
      <c r="J61" s="27">
        <f>SUM(J59:J60)</f>
        <v>1672</v>
      </c>
      <c r="K61" s="27">
        <f>SUM(K59:K60)</f>
        <v>6840</v>
      </c>
      <c r="L61" s="29">
        <f t="shared" si="26"/>
        <v>365396</v>
      </c>
      <c r="M61" s="2"/>
      <c r="N61" s="79"/>
      <c r="O61" s="96" t="s">
        <v>200</v>
      </c>
      <c r="P61" s="87" t="s">
        <v>201</v>
      </c>
      <c r="Q61" s="86"/>
      <c r="R61" s="32">
        <v>136904</v>
      </c>
      <c r="S61" s="33">
        <v>38</v>
      </c>
      <c r="T61" s="29">
        <f>SUM(R61:S61)</f>
        <v>136942</v>
      </c>
      <c r="U61" s="34">
        <v>340787</v>
      </c>
      <c r="V61" s="34">
        <v>2406</v>
      </c>
      <c r="W61" s="32">
        <v>3354</v>
      </c>
      <c r="X61" s="40">
        <f>SUM(T61:V61)</f>
        <v>480135</v>
      </c>
    </row>
    <row r="62" spans="1:24" ht="7.5" customHeight="1" x14ac:dyDescent="0.2">
      <c r="A62" s="43"/>
      <c r="B62" s="79"/>
      <c r="C62" s="98"/>
      <c r="D62" s="91" t="s">
        <v>202</v>
      </c>
      <c r="E62" s="92"/>
      <c r="F62" s="27">
        <v>98059</v>
      </c>
      <c r="G62" s="28">
        <v>15</v>
      </c>
      <c r="H62" s="29">
        <f t="shared" si="25"/>
        <v>98074</v>
      </c>
      <c r="I62" s="30">
        <v>299492</v>
      </c>
      <c r="J62" s="30">
        <v>1565</v>
      </c>
      <c r="K62" s="27">
        <v>2537</v>
      </c>
      <c r="L62" s="29">
        <f t="shared" si="26"/>
        <v>399131</v>
      </c>
      <c r="M62" s="2"/>
      <c r="N62" s="79"/>
      <c r="O62" s="97"/>
      <c r="P62" s="87" t="s">
        <v>203</v>
      </c>
      <c r="Q62" s="86"/>
      <c r="R62" s="32">
        <v>56786</v>
      </c>
      <c r="S62" s="33">
        <v>12</v>
      </c>
      <c r="T62" s="29">
        <f>SUM(R62:S62)</f>
        <v>56798</v>
      </c>
      <c r="U62" s="34">
        <v>186617</v>
      </c>
      <c r="V62" s="34">
        <v>886</v>
      </c>
      <c r="W62" s="32">
        <v>1173</v>
      </c>
      <c r="X62" s="40">
        <f>SUM(T62:V62)</f>
        <v>244301</v>
      </c>
    </row>
    <row r="63" spans="1:24" ht="7.5" customHeight="1" x14ac:dyDescent="0.2">
      <c r="A63" s="43"/>
      <c r="B63" s="79"/>
      <c r="C63" s="96" t="s">
        <v>204</v>
      </c>
      <c r="D63" s="88" t="s">
        <v>205</v>
      </c>
      <c r="E63" s="26" t="s">
        <v>206</v>
      </c>
      <c r="F63" s="27">
        <v>95018</v>
      </c>
      <c r="G63" s="28">
        <v>14</v>
      </c>
      <c r="H63" s="29">
        <f t="shared" si="25"/>
        <v>95032</v>
      </c>
      <c r="I63" s="30">
        <v>266890</v>
      </c>
      <c r="J63" s="30">
        <v>1597</v>
      </c>
      <c r="K63" s="27">
        <v>4688</v>
      </c>
      <c r="L63" s="29">
        <f t="shared" si="26"/>
        <v>363519</v>
      </c>
      <c r="M63" s="2"/>
      <c r="N63" s="79"/>
      <c r="O63" s="98"/>
      <c r="P63" s="87" t="s">
        <v>79</v>
      </c>
      <c r="Q63" s="86"/>
      <c r="R63" s="27">
        <f>SUM(R61:R62)</f>
        <v>193690</v>
      </c>
      <c r="S63" s="28">
        <f>SUM(S61:S62)</f>
        <v>50</v>
      </c>
      <c r="T63" s="29">
        <f t="shared" si="12"/>
        <v>193740</v>
      </c>
      <c r="U63" s="30">
        <f t="shared" ref="U63:W63" si="30">SUM(U61:U62)</f>
        <v>527404</v>
      </c>
      <c r="V63" s="30">
        <f t="shared" si="30"/>
        <v>3292</v>
      </c>
      <c r="W63" s="27">
        <f t="shared" si="30"/>
        <v>4527</v>
      </c>
      <c r="X63" s="29">
        <f t="shared" si="1"/>
        <v>724436</v>
      </c>
    </row>
    <row r="64" spans="1:24" ht="7.5" customHeight="1" x14ac:dyDescent="0.2">
      <c r="A64" s="43"/>
      <c r="B64" s="79"/>
      <c r="C64" s="97"/>
      <c r="D64" s="102"/>
      <c r="E64" s="26" t="s">
        <v>207</v>
      </c>
      <c r="F64" s="27">
        <v>32190</v>
      </c>
      <c r="G64" s="28">
        <v>1</v>
      </c>
      <c r="H64" s="29">
        <f t="shared" si="25"/>
        <v>32191</v>
      </c>
      <c r="I64" s="30">
        <v>67716</v>
      </c>
      <c r="J64" s="30">
        <v>391</v>
      </c>
      <c r="K64" s="27">
        <v>1206</v>
      </c>
      <c r="L64" s="29">
        <f t="shared" si="26"/>
        <v>100298</v>
      </c>
      <c r="M64" s="2"/>
      <c r="N64" s="79"/>
      <c r="O64" s="96" t="s">
        <v>208</v>
      </c>
      <c r="P64" s="87" t="s">
        <v>192</v>
      </c>
      <c r="Q64" s="86"/>
      <c r="R64" s="27">
        <v>123476</v>
      </c>
      <c r="S64" s="28">
        <v>22</v>
      </c>
      <c r="T64" s="29">
        <f t="shared" si="12"/>
        <v>123498</v>
      </c>
      <c r="U64" s="30">
        <v>391673</v>
      </c>
      <c r="V64" s="30">
        <v>2391</v>
      </c>
      <c r="W64" s="27">
        <v>5401</v>
      </c>
      <c r="X64" s="40">
        <f t="shared" si="1"/>
        <v>517562</v>
      </c>
    </row>
    <row r="65" spans="1:24" ht="7.5" customHeight="1" x14ac:dyDescent="0.2">
      <c r="A65" s="43"/>
      <c r="B65" s="79"/>
      <c r="C65" s="97"/>
      <c r="D65" s="102"/>
      <c r="E65" s="31" t="s">
        <v>79</v>
      </c>
      <c r="F65" s="41">
        <f>SUM(F63:F64)</f>
        <v>127208</v>
      </c>
      <c r="G65" s="28">
        <f>SUM(G63:G64)</f>
        <v>15</v>
      </c>
      <c r="H65" s="29">
        <f t="shared" si="25"/>
        <v>127223</v>
      </c>
      <c r="I65" s="27">
        <f>SUM(I63:I64)</f>
        <v>334606</v>
      </c>
      <c r="J65" s="27">
        <f>SUM(J63:J64)</f>
        <v>1988</v>
      </c>
      <c r="K65" s="27">
        <f>SUM(K63:K64)</f>
        <v>5894</v>
      </c>
      <c r="L65" s="29">
        <f t="shared" si="26"/>
        <v>463817</v>
      </c>
      <c r="M65" s="2"/>
      <c r="N65" s="79"/>
      <c r="O65" s="98"/>
      <c r="P65" s="87" t="s">
        <v>209</v>
      </c>
      <c r="Q65" s="86"/>
      <c r="R65" s="27">
        <v>75347</v>
      </c>
      <c r="S65" s="28">
        <v>14</v>
      </c>
      <c r="T65" s="29">
        <f t="shared" si="12"/>
        <v>75361</v>
      </c>
      <c r="U65" s="30">
        <v>226739</v>
      </c>
      <c r="V65" s="30">
        <v>1202</v>
      </c>
      <c r="W65" s="27">
        <v>1696</v>
      </c>
      <c r="X65" s="29">
        <f t="shared" si="1"/>
        <v>303302</v>
      </c>
    </row>
    <row r="66" spans="1:24" ht="7.5" customHeight="1" x14ac:dyDescent="0.2">
      <c r="A66" s="43"/>
      <c r="B66" s="79"/>
      <c r="C66" s="97"/>
      <c r="D66" s="88" t="s">
        <v>210</v>
      </c>
      <c r="E66" s="31" t="s">
        <v>211</v>
      </c>
      <c r="F66" s="27">
        <v>23027</v>
      </c>
      <c r="G66" s="28">
        <v>2</v>
      </c>
      <c r="H66" s="29">
        <f t="shared" ref="H66:H72" si="31">SUM(F66:G66)</f>
        <v>23029</v>
      </c>
      <c r="I66" s="30">
        <v>81564</v>
      </c>
      <c r="J66" s="30">
        <v>501</v>
      </c>
      <c r="K66" s="27">
        <v>1977</v>
      </c>
      <c r="L66" s="29">
        <f t="shared" ref="L66:L72" si="32">SUM(H66:J66)</f>
        <v>105094</v>
      </c>
      <c r="M66" s="2"/>
      <c r="N66" s="79"/>
      <c r="O66" s="96" t="s">
        <v>212</v>
      </c>
      <c r="P66" s="87" t="s">
        <v>213</v>
      </c>
      <c r="Q66" s="86"/>
      <c r="R66" s="27">
        <v>107396</v>
      </c>
      <c r="S66" s="28">
        <v>11</v>
      </c>
      <c r="T66" s="29">
        <f t="shared" si="12"/>
        <v>107407</v>
      </c>
      <c r="U66" s="30">
        <v>296548</v>
      </c>
      <c r="V66" s="30">
        <v>1631</v>
      </c>
      <c r="W66" s="27">
        <v>1898</v>
      </c>
      <c r="X66" s="29">
        <f t="shared" si="1"/>
        <v>405586</v>
      </c>
    </row>
    <row r="67" spans="1:24" ht="7.5" customHeight="1" x14ac:dyDescent="0.2">
      <c r="A67" s="43"/>
      <c r="B67" s="79"/>
      <c r="C67" s="97"/>
      <c r="D67" s="89"/>
      <c r="E67" s="31" t="s">
        <v>214</v>
      </c>
      <c r="F67" s="27">
        <v>9930</v>
      </c>
      <c r="G67" s="28">
        <v>0</v>
      </c>
      <c r="H67" s="29">
        <f t="shared" si="31"/>
        <v>9930</v>
      </c>
      <c r="I67" s="30">
        <v>25176</v>
      </c>
      <c r="J67" s="30">
        <v>224</v>
      </c>
      <c r="K67" s="27">
        <v>1579</v>
      </c>
      <c r="L67" s="29">
        <f t="shared" si="32"/>
        <v>35330</v>
      </c>
      <c r="M67" s="2"/>
      <c r="N67" s="79"/>
      <c r="O67" s="97"/>
      <c r="P67" s="87" t="s">
        <v>215</v>
      </c>
      <c r="Q67" s="86"/>
      <c r="R67" s="32">
        <v>20571</v>
      </c>
      <c r="S67" s="33">
        <v>0</v>
      </c>
      <c r="T67" s="29">
        <f t="shared" si="12"/>
        <v>20571</v>
      </c>
      <c r="U67" s="34">
        <v>66597</v>
      </c>
      <c r="V67" s="34">
        <v>371</v>
      </c>
      <c r="W67" s="32">
        <v>524</v>
      </c>
      <c r="X67" s="29">
        <f t="shared" si="1"/>
        <v>87539</v>
      </c>
    </row>
    <row r="68" spans="1:24" ht="7.5" customHeight="1" x14ac:dyDescent="0.2">
      <c r="A68" s="43"/>
      <c r="B68" s="79"/>
      <c r="C68" s="97"/>
      <c r="D68" s="89"/>
      <c r="E68" s="31" t="s">
        <v>216</v>
      </c>
      <c r="F68" s="27">
        <v>14700</v>
      </c>
      <c r="G68" s="28">
        <v>0</v>
      </c>
      <c r="H68" s="29">
        <f t="shared" si="31"/>
        <v>14700</v>
      </c>
      <c r="I68" s="30">
        <v>48821</v>
      </c>
      <c r="J68" s="30">
        <v>415</v>
      </c>
      <c r="K68" s="27">
        <v>1951</v>
      </c>
      <c r="L68" s="29">
        <f t="shared" si="32"/>
        <v>63936</v>
      </c>
      <c r="M68" s="2"/>
      <c r="N68" s="79"/>
      <c r="O68" s="98"/>
      <c r="P68" s="87" t="s">
        <v>79</v>
      </c>
      <c r="Q68" s="86"/>
      <c r="R68" s="27">
        <f>SUM(R66:R67)</f>
        <v>127967</v>
      </c>
      <c r="S68" s="28">
        <f>SUM(S66:S67)</f>
        <v>11</v>
      </c>
      <c r="T68" s="29">
        <f t="shared" si="12"/>
        <v>127978</v>
      </c>
      <c r="U68" s="30">
        <f>SUM(U66:U67)</f>
        <v>363145</v>
      </c>
      <c r="V68" s="30">
        <f>SUM(V66:V67)</f>
        <v>2002</v>
      </c>
      <c r="W68" s="27">
        <f>SUM(W66:W67)</f>
        <v>2422</v>
      </c>
      <c r="X68" s="29">
        <f t="shared" si="1"/>
        <v>493125</v>
      </c>
    </row>
    <row r="69" spans="1:24" ht="7.5" customHeight="1" x14ac:dyDescent="0.2">
      <c r="A69" s="43"/>
      <c r="B69" s="79"/>
      <c r="C69" s="97"/>
      <c r="D69" s="90"/>
      <c r="E69" s="31" t="s">
        <v>79</v>
      </c>
      <c r="F69" s="41">
        <f>SUM(F66:F68)</f>
        <v>47657</v>
      </c>
      <c r="G69" s="28">
        <f>SUM(G66:G68)</f>
        <v>2</v>
      </c>
      <c r="H69" s="29">
        <f t="shared" si="31"/>
        <v>47659</v>
      </c>
      <c r="I69" s="27">
        <f t="shared" ref="I69:K69" si="33">SUM(I66:I68)</f>
        <v>155561</v>
      </c>
      <c r="J69" s="27">
        <f t="shared" si="33"/>
        <v>1140</v>
      </c>
      <c r="K69" s="27">
        <f t="shared" si="33"/>
        <v>5507</v>
      </c>
      <c r="L69" s="29">
        <f t="shared" si="32"/>
        <v>204360</v>
      </c>
      <c r="M69" s="2"/>
      <c r="N69" s="80"/>
      <c r="O69" s="75" t="s">
        <v>106</v>
      </c>
      <c r="P69" s="76"/>
      <c r="Q69" s="77"/>
      <c r="R69" s="35">
        <f>SUM(R57,R63:R65,R68,R60)</f>
        <v>682425</v>
      </c>
      <c r="S69" s="36">
        <f>SUM(S57,S63:S65,S68,S60)</f>
        <v>104</v>
      </c>
      <c r="T69" s="37">
        <f t="shared" si="12"/>
        <v>682529</v>
      </c>
      <c r="U69" s="35">
        <f t="shared" ref="U69:W69" si="34">SUM(U57,U63:U65,U68,U60)</f>
        <v>1873201</v>
      </c>
      <c r="V69" s="35">
        <f t="shared" si="34"/>
        <v>11438</v>
      </c>
      <c r="W69" s="35">
        <f t="shared" si="34"/>
        <v>16601</v>
      </c>
      <c r="X69" s="37">
        <f t="shared" si="1"/>
        <v>2567168</v>
      </c>
    </row>
    <row r="70" spans="1:24" ht="7.5" customHeight="1" x14ac:dyDescent="0.2">
      <c r="A70" s="43"/>
      <c r="B70" s="79"/>
      <c r="C70" s="97"/>
      <c r="D70" s="72" t="s">
        <v>217</v>
      </c>
      <c r="E70" s="31" t="s">
        <v>279</v>
      </c>
      <c r="F70" s="27">
        <v>76905</v>
      </c>
      <c r="G70" s="28">
        <v>7</v>
      </c>
      <c r="H70" s="29">
        <f t="shared" si="31"/>
        <v>76912</v>
      </c>
      <c r="I70" s="30">
        <v>174096</v>
      </c>
      <c r="J70" s="30">
        <v>1044</v>
      </c>
      <c r="K70" s="27">
        <v>1261</v>
      </c>
      <c r="L70" s="29">
        <f t="shared" si="32"/>
        <v>252052</v>
      </c>
      <c r="M70" s="2"/>
      <c r="N70" s="78" t="s">
        <v>219</v>
      </c>
      <c r="O70" s="81" t="s">
        <v>220</v>
      </c>
      <c r="P70" s="82"/>
      <c r="Q70" s="83"/>
      <c r="R70" s="32">
        <v>89212</v>
      </c>
      <c r="S70" s="33">
        <v>15</v>
      </c>
      <c r="T70" s="40">
        <f t="shared" si="12"/>
        <v>89227</v>
      </c>
      <c r="U70" s="34">
        <v>207809</v>
      </c>
      <c r="V70" s="34">
        <v>1069</v>
      </c>
      <c r="W70" s="32">
        <v>1566</v>
      </c>
      <c r="X70" s="40">
        <f t="shared" si="1"/>
        <v>298105</v>
      </c>
    </row>
    <row r="71" spans="1:24" ht="7.5" customHeight="1" x14ac:dyDescent="0.2">
      <c r="A71" s="43"/>
      <c r="B71" s="79"/>
      <c r="C71" s="97"/>
      <c r="D71" s="73"/>
      <c r="E71" s="31" t="s">
        <v>221</v>
      </c>
      <c r="F71" s="27">
        <v>19800</v>
      </c>
      <c r="G71" s="28">
        <v>0</v>
      </c>
      <c r="H71" s="29">
        <f t="shared" si="31"/>
        <v>19800</v>
      </c>
      <c r="I71" s="30">
        <v>57224</v>
      </c>
      <c r="J71" s="30">
        <v>330</v>
      </c>
      <c r="K71" s="27">
        <v>660</v>
      </c>
      <c r="L71" s="29">
        <f t="shared" si="32"/>
        <v>77354</v>
      </c>
      <c r="M71" s="1"/>
      <c r="N71" s="79"/>
      <c r="O71" s="107" t="s">
        <v>222</v>
      </c>
      <c r="P71" s="87" t="s">
        <v>223</v>
      </c>
      <c r="Q71" s="86"/>
      <c r="R71" s="27">
        <v>70545</v>
      </c>
      <c r="S71" s="28">
        <v>17</v>
      </c>
      <c r="T71" s="29">
        <f t="shared" si="12"/>
        <v>70562</v>
      </c>
      <c r="U71" s="30">
        <v>172028</v>
      </c>
      <c r="V71" s="30">
        <v>1124</v>
      </c>
      <c r="W71" s="27">
        <v>1382</v>
      </c>
      <c r="X71" s="29">
        <f t="shared" si="1"/>
        <v>243714</v>
      </c>
    </row>
    <row r="72" spans="1:24" ht="7.5" customHeight="1" x14ac:dyDescent="0.2">
      <c r="A72" s="43"/>
      <c r="B72" s="79"/>
      <c r="C72" s="97"/>
      <c r="D72" s="74"/>
      <c r="E72" s="31" t="s">
        <v>79</v>
      </c>
      <c r="F72" s="41">
        <f>SUM(F70:F71)</f>
        <v>96705</v>
      </c>
      <c r="G72" s="28">
        <f>SUM(G70:G71)</f>
        <v>7</v>
      </c>
      <c r="H72" s="29">
        <f t="shared" si="31"/>
        <v>96712</v>
      </c>
      <c r="I72" s="27">
        <f>SUM(I70:I71)</f>
        <v>231320</v>
      </c>
      <c r="J72" s="27">
        <f>SUM(J70:J71)</f>
        <v>1374</v>
      </c>
      <c r="K72" s="27">
        <f>SUM(K70:K71)</f>
        <v>1921</v>
      </c>
      <c r="L72" s="29">
        <f t="shared" si="32"/>
        <v>329406</v>
      </c>
      <c r="M72" s="1"/>
      <c r="N72" s="79"/>
      <c r="O72" s="97"/>
      <c r="P72" s="87" t="s">
        <v>224</v>
      </c>
      <c r="Q72" s="86"/>
      <c r="R72" s="32">
        <v>28750</v>
      </c>
      <c r="S72" s="33">
        <v>10</v>
      </c>
      <c r="T72" s="29">
        <f t="shared" si="12"/>
        <v>28760</v>
      </c>
      <c r="U72" s="34">
        <v>102972</v>
      </c>
      <c r="V72" s="34">
        <v>658</v>
      </c>
      <c r="W72" s="32">
        <v>1136</v>
      </c>
      <c r="X72" s="40">
        <f t="shared" ref="X72:X73" si="35">SUM(T72:V72)</f>
        <v>132390</v>
      </c>
    </row>
    <row r="73" spans="1:24" ht="7.5" customHeight="1" x14ac:dyDescent="0.2">
      <c r="A73" s="43"/>
      <c r="B73" s="79"/>
      <c r="C73" s="97"/>
      <c r="D73" s="88" t="s">
        <v>225</v>
      </c>
      <c r="E73" s="31" t="s">
        <v>225</v>
      </c>
      <c r="F73" s="27">
        <v>13292</v>
      </c>
      <c r="G73" s="28">
        <v>1</v>
      </c>
      <c r="H73" s="29">
        <f t="shared" si="25"/>
        <v>13293</v>
      </c>
      <c r="I73" s="30">
        <v>50360</v>
      </c>
      <c r="J73" s="30">
        <v>291</v>
      </c>
      <c r="K73" s="27">
        <v>854</v>
      </c>
      <c r="L73" s="29">
        <f t="shared" si="26"/>
        <v>63944</v>
      </c>
      <c r="M73" s="1"/>
      <c r="N73" s="79"/>
      <c r="O73" s="98"/>
      <c r="P73" s="87" t="s">
        <v>79</v>
      </c>
      <c r="Q73" s="86"/>
      <c r="R73" s="32">
        <f>SUM(R71:R72)</f>
        <v>99295</v>
      </c>
      <c r="S73" s="33">
        <f>SUM(S71:S72)</f>
        <v>27</v>
      </c>
      <c r="T73" s="29">
        <f t="shared" si="12"/>
        <v>99322</v>
      </c>
      <c r="U73" s="34">
        <f t="shared" ref="U73:W73" si="36">SUM(U71:U72)</f>
        <v>275000</v>
      </c>
      <c r="V73" s="34">
        <f t="shared" si="36"/>
        <v>1782</v>
      </c>
      <c r="W73" s="32">
        <f t="shared" si="36"/>
        <v>2518</v>
      </c>
      <c r="X73" s="40">
        <f t="shared" si="35"/>
        <v>376104</v>
      </c>
    </row>
    <row r="74" spans="1:24" ht="7.5" customHeight="1" x14ac:dyDescent="0.2">
      <c r="A74" s="43"/>
      <c r="B74" s="79"/>
      <c r="C74" s="97"/>
      <c r="D74" s="89"/>
      <c r="E74" s="31" t="s">
        <v>226</v>
      </c>
      <c r="F74" s="27">
        <v>16841</v>
      </c>
      <c r="G74" s="28">
        <v>1</v>
      </c>
      <c r="H74" s="29">
        <f t="shared" si="25"/>
        <v>16842</v>
      </c>
      <c r="I74" s="30">
        <v>61289</v>
      </c>
      <c r="J74" s="30">
        <v>425</v>
      </c>
      <c r="K74" s="27">
        <v>1625</v>
      </c>
      <c r="L74" s="29">
        <f t="shared" si="26"/>
        <v>78556</v>
      </c>
      <c r="M74" s="1"/>
      <c r="N74" s="79"/>
      <c r="O74" s="84" t="s">
        <v>227</v>
      </c>
      <c r="P74" s="85"/>
      <c r="Q74" s="86"/>
      <c r="R74" s="27">
        <v>149555</v>
      </c>
      <c r="S74" s="28">
        <v>21</v>
      </c>
      <c r="T74" s="29">
        <f t="shared" si="12"/>
        <v>149576</v>
      </c>
      <c r="U74" s="30">
        <v>365271</v>
      </c>
      <c r="V74" s="30">
        <v>2679</v>
      </c>
      <c r="W74" s="27">
        <v>3232</v>
      </c>
      <c r="X74" s="29">
        <f t="shared" si="1"/>
        <v>517526</v>
      </c>
    </row>
    <row r="75" spans="1:24" ht="7.5" customHeight="1" x14ac:dyDescent="0.2">
      <c r="A75" s="43"/>
      <c r="B75" s="79"/>
      <c r="C75" s="97"/>
      <c r="D75" s="89"/>
      <c r="E75" s="31" t="s">
        <v>228</v>
      </c>
      <c r="F75" s="46">
        <v>12485</v>
      </c>
      <c r="G75" s="47">
        <v>3</v>
      </c>
      <c r="H75" s="29">
        <f t="shared" si="25"/>
        <v>12488</v>
      </c>
      <c r="I75" s="49">
        <v>40273</v>
      </c>
      <c r="J75" s="49">
        <v>412</v>
      </c>
      <c r="K75" s="46">
        <v>1713</v>
      </c>
      <c r="L75" s="29">
        <f t="shared" si="26"/>
        <v>53173</v>
      </c>
      <c r="M75" s="1"/>
      <c r="N75" s="79"/>
      <c r="O75" s="84" t="s">
        <v>229</v>
      </c>
      <c r="P75" s="85"/>
      <c r="Q75" s="86"/>
      <c r="R75" s="27">
        <v>97042</v>
      </c>
      <c r="S75" s="28">
        <v>27</v>
      </c>
      <c r="T75" s="29">
        <f t="shared" si="12"/>
        <v>97069</v>
      </c>
      <c r="U75" s="30">
        <v>202036</v>
      </c>
      <c r="V75" s="30">
        <v>1183</v>
      </c>
      <c r="W75" s="27">
        <v>1459</v>
      </c>
      <c r="X75" s="29">
        <f t="shared" si="1"/>
        <v>300288</v>
      </c>
    </row>
    <row r="76" spans="1:24" ht="7.5" customHeight="1" x14ac:dyDescent="0.2">
      <c r="A76" s="43"/>
      <c r="B76" s="79"/>
      <c r="C76" s="98"/>
      <c r="D76" s="90"/>
      <c r="E76" s="31" t="s">
        <v>79</v>
      </c>
      <c r="F76" s="41">
        <f>SUM(F73:F75)</f>
        <v>42618</v>
      </c>
      <c r="G76" s="28">
        <f>SUM(G73:G75)</f>
        <v>5</v>
      </c>
      <c r="H76" s="29">
        <f t="shared" si="25"/>
        <v>42623</v>
      </c>
      <c r="I76" s="27">
        <f t="shared" ref="I76:K76" si="37">SUM(I73:I75)</f>
        <v>151922</v>
      </c>
      <c r="J76" s="27">
        <f t="shared" si="37"/>
        <v>1128</v>
      </c>
      <c r="K76" s="27">
        <f t="shared" si="37"/>
        <v>4192</v>
      </c>
      <c r="L76" s="29">
        <f t="shared" si="26"/>
        <v>195673</v>
      </c>
      <c r="M76" s="1"/>
      <c r="N76" s="80"/>
      <c r="O76" s="75" t="s">
        <v>106</v>
      </c>
      <c r="P76" s="76"/>
      <c r="Q76" s="77"/>
      <c r="R76" s="35">
        <f>SUM(R73:R75,R70)</f>
        <v>435104</v>
      </c>
      <c r="S76" s="38">
        <f>SUM(S73:S75,S70)</f>
        <v>90</v>
      </c>
      <c r="T76" s="37">
        <f t="shared" si="12"/>
        <v>435194</v>
      </c>
      <c r="U76" s="39">
        <f t="shared" ref="U76:W76" si="38">SUM(U73:U75,U70)</f>
        <v>1050116</v>
      </c>
      <c r="V76" s="39">
        <f t="shared" si="38"/>
        <v>6713</v>
      </c>
      <c r="W76" s="35">
        <f t="shared" si="38"/>
        <v>8775</v>
      </c>
      <c r="X76" s="37">
        <f t="shared" si="1"/>
        <v>1492023</v>
      </c>
    </row>
    <row r="77" spans="1:24" ht="7.5" customHeight="1" x14ac:dyDescent="0.2">
      <c r="A77" s="43"/>
      <c r="B77" s="79"/>
      <c r="C77" s="96" t="s">
        <v>230</v>
      </c>
      <c r="D77" s="99" t="s">
        <v>231</v>
      </c>
      <c r="E77" s="31" t="s">
        <v>232</v>
      </c>
      <c r="F77" s="46">
        <v>41512</v>
      </c>
      <c r="G77" s="47">
        <v>16</v>
      </c>
      <c r="H77" s="48">
        <f>SUM(F77:G77)</f>
        <v>41528</v>
      </c>
      <c r="I77" s="49">
        <v>39011</v>
      </c>
      <c r="J77" s="49">
        <v>1499</v>
      </c>
      <c r="K77" s="46">
        <v>6473</v>
      </c>
      <c r="L77" s="48">
        <f>SUM(H77:J77)</f>
        <v>82038</v>
      </c>
      <c r="M77" s="1"/>
      <c r="N77" s="78" t="s">
        <v>233</v>
      </c>
      <c r="O77" s="100" t="s">
        <v>234</v>
      </c>
      <c r="P77" s="101" t="s">
        <v>235</v>
      </c>
      <c r="Q77" s="83"/>
      <c r="R77" s="15">
        <v>102663</v>
      </c>
      <c r="S77" s="16">
        <v>4</v>
      </c>
      <c r="T77" s="17">
        <f t="shared" si="12"/>
        <v>102667</v>
      </c>
      <c r="U77" s="18">
        <v>372973</v>
      </c>
      <c r="V77" s="18">
        <v>2332</v>
      </c>
      <c r="W77" s="15">
        <v>7840</v>
      </c>
      <c r="X77" s="17">
        <f t="shared" si="1"/>
        <v>477972</v>
      </c>
    </row>
    <row r="78" spans="1:24" ht="7.5" customHeight="1" x14ac:dyDescent="0.2">
      <c r="A78" s="43"/>
      <c r="B78" s="79"/>
      <c r="C78" s="97"/>
      <c r="D78" s="99"/>
      <c r="E78" s="31" t="s">
        <v>236</v>
      </c>
      <c r="F78" s="46">
        <v>12787</v>
      </c>
      <c r="G78" s="47">
        <v>5</v>
      </c>
      <c r="H78" s="48">
        <f>SUM(F78:G78)</f>
        <v>12792</v>
      </c>
      <c r="I78" s="49">
        <v>14089</v>
      </c>
      <c r="J78" s="49">
        <v>442</v>
      </c>
      <c r="K78" s="46">
        <v>1870</v>
      </c>
      <c r="L78" s="48">
        <f>SUM(H78:J78)</f>
        <v>27323</v>
      </c>
      <c r="M78" s="1"/>
      <c r="N78" s="79"/>
      <c r="O78" s="97"/>
      <c r="P78" s="87" t="s">
        <v>237</v>
      </c>
      <c r="Q78" s="86"/>
      <c r="R78" s="27">
        <v>78994</v>
      </c>
      <c r="S78" s="28">
        <v>8</v>
      </c>
      <c r="T78" s="29">
        <f t="shared" si="12"/>
        <v>79002</v>
      </c>
      <c r="U78" s="30">
        <v>283429</v>
      </c>
      <c r="V78" s="30">
        <v>1383</v>
      </c>
      <c r="W78" s="27">
        <v>2559</v>
      </c>
      <c r="X78" s="29">
        <f t="shared" ref="X78:X88" si="39">SUM(T78:V78)</f>
        <v>363814</v>
      </c>
    </row>
    <row r="79" spans="1:24" ht="7.5" customHeight="1" x14ac:dyDescent="0.2">
      <c r="A79" s="43"/>
      <c r="B79" s="79"/>
      <c r="C79" s="97"/>
      <c r="D79" s="99"/>
      <c r="E79" s="31" t="s">
        <v>79</v>
      </c>
      <c r="F79" s="41">
        <f>SUM(F77:F78)</f>
        <v>54299</v>
      </c>
      <c r="G79" s="28">
        <f>SUM(G77:G78)</f>
        <v>21</v>
      </c>
      <c r="H79" s="29">
        <f>SUM(F79:G79)</f>
        <v>54320</v>
      </c>
      <c r="I79" s="41">
        <f>SUM(I77:I78)</f>
        <v>53100</v>
      </c>
      <c r="J79" s="41">
        <f>SUM(J77:J78)</f>
        <v>1941</v>
      </c>
      <c r="K79" s="41">
        <f>SUM(K77:K78)</f>
        <v>8343</v>
      </c>
      <c r="L79" s="48">
        <f>SUM(H79:J79)</f>
        <v>109361</v>
      </c>
      <c r="M79" s="1"/>
      <c r="N79" s="79"/>
      <c r="O79" s="97"/>
      <c r="P79" s="87" t="s">
        <v>238</v>
      </c>
      <c r="Q79" s="86"/>
      <c r="R79" s="27">
        <v>91186</v>
      </c>
      <c r="S79" s="28">
        <v>6</v>
      </c>
      <c r="T79" s="29">
        <f t="shared" si="12"/>
        <v>91192</v>
      </c>
      <c r="U79" s="30">
        <v>247604</v>
      </c>
      <c r="V79" s="30">
        <v>1187</v>
      </c>
      <c r="W79" s="27">
        <v>1763</v>
      </c>
      <c r="X79" s="29">
        <f t="shared" si="39"/>
        <v>339983</v>
      </c>
    </row>
    <row r="80" spans="1:24" ht="7.5" customHeight="1" x14ac:dyDescent="0.2">
      <c r="A80" s="43"/>
      <c r="B80" s="79"/>
      <c r="C80" s="97"/>
      <c r="D80" s="88" t="s">
        <v>239</v>
      </c>
      <c r="E80" s="31" t="s">
        <v>239</v>
      </c>
      <c r="F80" s="27">
        <v>35360</v>
      </c>
      <c r="G80" s="28">
        <v>7</v>
      </c>
      <c r="H80" s="29">
        <f t="shared" si="25"/>
        <v>35367</v>
      </c>
      <c r="I80" s="30">
        <v>42638</v>
      </c>
      <c r="J80" s="30">
        <v>1091</v>
      </c>
      <c r="K80" s="27">
        <v>5303</v>
      </c>
      <c r="L80" s="29">
        <f t="shared" si="26"/>
        <v>79096</v>
      </c>
      <c r="M80" s="1"/>
      <c r="N80" s="79"/>
      <c r="O80" s="98"/>
      <c r="P80" s="87" t="s">
        <v>240</v>
      </c>
      <c r="Q80" s="86"/>
      <c r="R80" s="27">
        <v>43427</v>
      </c>
      <c r="S80" s="28">
        <v>3</v>
      </c>
      <c r="T80" s="29">
        <f t="shared" si="12"/>
        <v>43430</v>
      </c>
      <c r="U80" s="30">
        <v>126498</v>
      </c>
      <c r="V80" s="30">
        <v>519</v>
      </c>
      <c r="W80" s="27">
        <v>825</v>
      </c>
      <c r="X80" s="29">
        <f t="shared" si="39"/>
        <v>170447</v>
      </c>
    </row>
    <row r="81" spans="1:24" ht="7.5" customHeight="1" x14ac:dyDescent="0.2">
      <c r="A81" s="43"/>
      <c r="B81" s="79"/>
      <c r="C81" s="97"/>
      <c r="D81" s="89"/>
      <c r="E81" s="31" t="s">
        <v>241</v>
      </c>
      <c r="F81" s="46">
        <v>7522</v>
      </c>
      <c r="G81" s="47">
        <v>2</v>
      </c>
      <c r="H81" s="48">
        <f>SUM(F81:G81)</f>
        <v>7524</v>
      </c>
      <c r="I81" s="49">
        <v>9117</v>
      </c>
      <c r="J81" s="49">
        <v>259</v>
      </c>
      <c r="K81" s="46">
        <v>1020</v>
      </c>
      <c r="L81" s="48">
        <f>SUM(H81:J81)</f>
        <v>16900</v>
      </c>
      <c r="M81" s="1"/>
      <c r="N81" s="79"/>
      <c r="O81" s="84" t="s">
        <v>242</v>
      </c>
      <c r="P81" s="85"/>
      <c r="Q81" s="86"/>
      <c r="R81" s="27">
        <v>88048</v>
      </c>
      <c r="S81" s="28">
        <v>14</v>
      </c>
      <c r="T81" s="29">
        <f t="shared" si="12"/>
        <v>88062</v>
      </c>
      <c r="U81" s="30">
        <v>248541</v>
      </c>
      <c r="V81" s="30">
        <v>1391</v>
      </c>
      <c r="W81" s="27">
        <v>1398</v>
      </c>
      <c r="X81" s="29">
        <f t="shared" si="39"/>
        <v>337994</v>
      </c>
    </row>
    <row r="82" spans="1:24" ht="7.5" customHeight="1" x14ac:dyDescent="0.2">
      <c r="A82" s="43"/>
      <c r="B82" s="79"/>
      <c r="C82" s="97"/>
      <c r="D82" s="89"/>
      <c r="E82" s="31" t="s">
        <v>243</v>
      </c>
      <c r="F82" s="46">
        <v>10168</v>
      </c>
      <c r="G82" s="47">
        <v>3</v>
      </c>
      <c r="H82" s="48">
        <f>SUM(F82:G82)</f>
        <v>10171</v>
      </c>
      <c r="I82" s="49">
        <v>13618</v>
      </c>
      <c r="J82" s="49">
        <v>324</v>
      </c>
      <c r="K82" s="46">
        <v>1821</v>
      </c>
      <c r="L82" s="48">
        <f>SUM(H82:J82)</f>
        <v>24113</v>
      </c>
      <c r="M82" s="1"/>
      <c r="N82" s="79"/>
      <c r="O82" s="96" t="s">
        <v>244</v>
      </c>
      <c r="P82" s="87" t="s">
        <v>245</v>
      </c>
      <c r="Q82" s="86"/>
      <c r="R82" s="27">
        <v>81960</v>
      </c>
      <c r="S82" s="28">
        <v>9</v>
      </c>
      <c r="T82" s="29">
        <f t="shared" si="12"/>
        <v>81969</v>
      </c>
      <c r="U82" s="30">
        <v>235145</v>
      </c>
      <c r="V82" s="30">
        <v>1260</v>
      </c>
      <c r="W82" s="27">
        <v>2051</v>
      </c>
      <c r="X82" s="29">
        <f t="shared" si="39"/>
        <v>318374</v>
      </c>
    </row>
    <row r="83" spans="1:24" ht="7.5" customHeight="1" x14ac:dyDescent="0.2">
      <c r="A83" s="43"/>
      <c r="B83" s="79"/>
      <c r="C83" s="97"/>
      <c r="D83" s="90"/>
      <c r="E83" s="31" t="s">
        <v>79</v>
      </c>
      <c r="F83" s="41">
        <f>SUM(F80:F82)</f>
        <v>53050</v>
      </c>
      <c r="G83" s="28">
        <f>SUM(G80:G82)</f>
        <v>12</v>
      </c>
      <c r="H83" s="29">
        <f>SUM(F83:G83)</f>
        <v>53062</v>
      </c>
      <c r="I83" s="41">
        <f t="shared" ref="I83:K83" si="40">SUM(I80:I82)</f>
        <v>65373</v>
      </c>
      <c r="J83" s="41">
        <f t="shared" si="40"/>
        <v>1674</v>
      </c>
      <c r="K83" s="41">
        <f t="shared" si="40"/>
        <v>8144</v>
      </c>
      <c r="L83" s="48">
        <f>SUM(H83:J83)</f>
        <v>120109</v>
      </c>
      <c r="M83" s="1"/>
      <c r="N83" s="79"/>
      <c r="O83" s="97"/>
      <c r="P83" s="87" t="s">
        <v>246</v>
      </c>
      <c r="Q83" s="86"/>
      <c r="R83" s="27">
        <v>41303</v>
      </c>
      <c r="S83" s="28">
        <v>4</v>
      </c>
      <c r="T83" s="29">
        <f t="shared" si="12"/>
        <v>41307</v>
      </c>
      <c r="U83" s="30">
        <v>109147</v>
      </c>
      <c r="V83" s="30">
        <v>472</v>
      </c>
      <c r="W83" s="27">
        <v>796</v>
      </c>
      <c r="X83" s="29">
        <f t="shared" si="39"/>
        <v>150926</v>
      </c>
    </row>
    <row r="84" spans="1:24" ht="7.5" customHeight="1" x14ac:dyDescent="0.2">
      <c r="A84" s="43"/>
      <c r="B84" s="79"/>
      <c r="C84" s="97"/>
      <c r="D84" s="88" t="s">
        <v>247</v>
      </c>
      <c r="E84" s="26" t="s">
        <v>247</v>
      </c>
      <c r="F84" s="46">
        <v>46193</v>
      </c>
      <c r="G84" s="47">
        <v>7</v>
      </c>
      <c r="H84" s="48">
        <f>SUM(F84:G84)</f>
        <v>46200</v>
      </c>
      <c r="I84" s="49">
        <v>67858</v>
      </c>
      <c r="J84" s="49">
        <v>1631</v>
      </c>
      <c r="K84" s="46">
        <v>7900</v>
      </c>
      <c r="L84" s="48">
        <f>SUM(H84:J84)</f>
        <v>115689</v>
      </c>
      <c r="M84" s="1"/>
      <c r="N84" s="79"/>
      <c r="O84" s="98"/>
      <c r="P84" s="87" t="s">
        <v>248</v>
      </c>
      <c r="Q84" s="86"/>
      <c r="R84" s="27">
        <v>12413</v>
      </c>
      <c r="S84" s="28">
        <v>0</v>
      </c>
      <c r="T84" s="29">
        <f t="shared" si="12"/>
        <v>12413</v>
      </c>
      <c r="U84" s="30">
        <v>20707</v>
      </c>
      <c r="V84" s="30">
        <v>175</v>
      </c>
      <c r="W84" s="27">
        <v>141</v>
      </c>
      <c r="X84" s="29">
        <f t="shared" si="39"/>
        <v>33295</v>
      </c>
    </row>
    <row r="85" spans="1:24" ht="7.5" customHeight="1" x14ac:dyDescent="0.2">
      <c r="A85" s="43"/>
      <c r="B85" s="79"/>
      <c r="C85" s="97"/>
      <c r="D85" s="89"/>
      <c r="E85" s="31" t="s">
        <v>249</v>
      </c>
      <c r="F85" s="46">
        <v>7467</v>
      </c>
      <c r="G85" s="47">
        <v>0</v>
      </c>
      <c r="H85" s="48">
        <f>SUM(F85:G85)</f>
        <v>7467</v>
      </c>
      <c r="I85" s="49">
        <v>7498</v>
      </c>
      <c r="J85" s="49">
        <v>459</v>
      </c>
      <c r="K85" s="46">
        <v>1825</v>
      </c>
      <c r="L85" s="48">
        <f>SUM(H85:J85)</f>
        <v>15424</v>
      </c>
      <c r="M85" s="50"/>
      <c r="N85" s="79"/>
      <c r="O85" s="84" t="s">
        <v>250</v>
      </c>
      <c r="P85" s="85"/>
      <c r="Q85" s="86"/>
      <c r="R85" s="27">
        <v>181222</v>
      </c>
      <c r="S85" s="28">
        <v>13</v>
      </c>
      <c r="T85" s="29">
        <f t="shared" si="12"/>
        <v>181235</v>
      </c>
      <c r="U85" s="30">
        <v>475557</v>
      </c>
      <c r="V85" s="30">
        <v>3268</v>
      </c>
      <c r="W85" s="27">
        <v>3391</v>
      </c>
      <c r="X85" s="29">
        <f t="shared" si="39"/>
        <v>660060</v>
      </c>
    </row>
    <row r="86" spans="1:24" ht="7.5" customHeight="1" x14ac:dyDescent="0.2">
      <c r="A86" s="43"/>
      <c r="B86" s="79"/>
      <c r="C86" s="97"/>
      <c r="D86" s="89"/>
      <c r="E86" s="31" t="s">
        <v>251</v>
      </c>
      <c r="F86" s="27">
        <v>9434</v>
      </c>
      <c r="G86" s="28">
        <v>4</v>
      </c>
      <c r="H86" s="29">
        <f t="shared" si="25"/>
        <v>9438</v>
      </c>
      <c r="I86" s="30">
        <v>17119</v>
      </c>
      <c r="J86" s="30">
        <v>285</v>
      </c>
      <c r="K86" s="27">
        <v>1728</v>
      </c>
      <c r="L86" s="29">
        <f t="shared" si="26"/>
        <v>26842</v>
      </c>
      <c r="M86" s="50"/>
      <c r="N86" s="79"/>
      <c r="O86" s="84" t="s">
        <v>252</v>
      </c>
      <c r="P86" s="85"/>
      <c r="Q86" s="86"/>
      <c r="R86" s="27">
        <v>122468</v>
      </c>
      <c r="S86" s="28">
        <v>15</v>
      </c>
      <c r="T86" s="29">
        <f t="shared" si="12"/>
        <v>122483</v>
      </c>
      <c r="U86" s="51">
        <v>318991</v>
      </c>
      <c r="V86" s="51">
        <v>1746</v>
      </c>
      <c r="W86" s="27">
        <v>2130</v>
      </c>
      <c r="X86" s="29">
        <f t="shared" si="39"/>
        <v>443220</v>
      </c>
    </row>
    <row r="87" spans="1:24" ht="7.5" customHeight="1" x14ac:dyDescent="0.2">
      <c r="A87" s="52"/>
      <c r="B87" s="79"/>
      <c r="C87" s="97"/>
      <c r="D87" s="90"/>
      <c r="E87" s="31" t="s">
        <v>79</v>
      </c>
      <c r="F87" s="41">
        <f>SUM(F84:F86)</f>
        <v>63094</v>
      </c>
      <c r="G87" s="28">
        <f>SUM(G84:G86)</f>
        <v>11</v>
      </c>
      <c r="H87" s="29">
        <f t="shared" si="25"/>
        <v>63105</v>
      </c>
      <c r="I87" s="41">
        <f t="shared" ref="I87:K87" si="41">SUM(I84:I86)</f>
        <v>92475</v>
      </c>
      <c r="J87" s="41">
        <f t="shared" si="41"/>
        <v>2375</v>
      </c>
      <c r="K87" s="41">
        <f t="shared" si="41"/>
        <v>11453</v>
      </c>
      <c r="L87" s="29">
        <f t="shared" si="26"/>
        <v>157955</v>
      </c>
      <c r="M87" s="50"/>
      <c r="N87" s="79"/>
      <c r="O87" s="84" t="s">
        <v>253</v>
      </c>
      <c r="P87" s="85"/>
      <c r="Q87" s="86"/>
      <c r="R87" s="27">
        <v>144047</v>
      </c>
      <c r="S87" s="28">
        <v>7</v>
      </c>
      <c r="T87" s="29">
        <f t="shared" si="12"/>
        <v>144054</v>
      </c>
      <c r="U87" s="51">
        <v>325735</v>
      </c>
      <c r="V87" s="51">
        <v>1602</v>
      </c>
      <c r="W87" s="53">
        <v>1850</v>
      </c>
      <c r="X87" s="29">
        <f t="shared" si="39"/>
        <v>471391</v>
      </c>
    </row>
    <row r="88" spans="1:24" ht="7.5" customHeight="1" x14ac:dyDescent="0.2">
      <c r="A88" s="1"/>
      <c r="B88" s="79"/>
      <c r="C88" s="97"/>
      <c r="D88" s="91" t="s">
        <v>254</v>
      </c>
      <c r="E88" s="92"/>
      <c r="F88" s="27">
        <v>46844</v>
      </c>
      <c r="G88" s="28">
        <v>15</v>
      </c>
      <c r="H88" s="29">
        <f t="shared" si="25"/>
        <v>46859</v>
      </c>
      <c r="I88" s="30">
        <v>141556</v>
      </c>
      <c r="J88" s="30">
        <v>1140</v>
      </c>
      <c r="K88" s="27">
        <v>3659</v>
      </c>
      <c r="L88" s="29">
        <f t="shared" si="26"/>
        <v>189555</v>
      </c>
      <c r="M88" s="50"/>
      <c r="N88" s="79"/>
      <c r="O88" s="103" t="s">
        <v>255</v>
      </c>
      <c r="P88" s="87" t="s">
        <v>256</v>
      </c>
      <c r="Q88" s="86"/>
      <c r="R88" s="27">
        <v>194299</v>
      </c>
      <c r="S88" s="28">
        <v>13</v>
      </c>
      <c r="T88" s="29">
        <f t="shared" si="12"/>
        <v>194312</v>
      </c>
      <c r="U88" s="51">
        <v>434875</v>
      </c>
      <c r="V88" s="51">
        <v>2205</v>
      </c>
      <c r="W88" s="53">
        <v>2945</v>
      </c>
      <c r="X88" s="29">
        <f t="shared" si="39"/>
        <v>631392</v>
      </c>
    </row>
    <row r="89" spans="1:24" ht="7.5" customHeight="1" x14ac:dyDescent="0.2">
      <c r="A89" s="1"/>
      <c r="B89" s="79"/>
      <c r="C89" s="98"/>
      <c r="D89" s="91" t="s">
        <v>257</v>
      </c>
      <c r="E89" s="92"/>
      <c r="F89" s="27">
        <v>75324</v>
      </c>
      <c r="G89" s="28">
        <v>23</v>
      </c>
      <c r="H89" s="29">
        <f t="shared" si="25"/>
        <v>75347</v>
      </c>
      <c r="I89" s="30">
        <v>183998</v>
      </c>
      <c r="J89" s="30">
        <v>2044</v>
      </c>
      <c r="K89" s="27">
        <v>8212</v>
      </c>
      <c r="L89" s="29">
        <f t="shared" si="26"/>
        <v>261389</v>
      </c>
      <c r="N89" s="79"/>
      <c r="O89" s="104"/>
      <c r="P89" s="105" t="s">
        <v>258</v>
      </c>
      <c r="Q89" s="106"/>
      <c r="R89" s="27">
        <f t="shared" ref="R89:W89" si="42">SUM(R101:R102)</f>
        <v>24043</v>
      </c>
      <c r="S89" s="28">
        <f t="shared" si="42"/>
        <v>0</v>
      </c>
      <c r="T89" s="29">
        <f>SUM(T101:T102)</f>
        <v>24043</v>
      </c>
      <c r="U89" s="51">
        <f>SUM(U101:U102)</f>
        <v>34862</v>
      </c>
      <c r="V89" s="51">
        <f t="shared" si="42"/>
        <v>269</v>
      </c>
      <c r="W89" s="53">
        <f t="shared" si="42"/>
        <v>368</v>
      </c>
      <c r="X89" s="29">
        <f>SUM(T89:V89)</f>
        <v>59174</v>
      </c>
    </row>
    <row r="90" spans="1:24" ht="7.5" customHeight="1" x14ac:dyDescent="0.2">
      <c r="A90" s="1"/>
      <c r="B90" s="79"/>
      <c r="C90" s="71" t="s">
        <v>259</v>
      </c>
      <c r="D90" s="72" t="s">
        <v>259</v>
      </c>
      <c r="E90" s="26" t="s">
        <v>260</v>
      </c>
      <c r="F90" s="27">
        <v>108767</v>
      </c>
      <c r="G90" s="28">
        <v>23</v>
      </c>
      <c r="H90" s="29">
        <f t="shared" si="25"/>
        <v>108790</v>
      </c>
      <c r="I90" s="30">
        <v>260440</v>
      </c>
      <c r="J90" s="30">
        <v>3483</v>
      </c>
      <c r="K90" s="27">
        <v>12055</v>
      </c>
      <c r="L90" s="29">
        <f t="shared" si="26"/>
        <v>372713</v>
      </c>
      <c r="N90" s="80"/>
      <c r="O90" s="75" t="s">
        <v>106</v>
      </c>
      <c r="P90" s="76"/>
      <c r="Q90" s="77"/>
      <c r="R90" s="35">
        <f>SUM(R77:R89)</f>
        <v>1206073</v>
      </c>
      <c r="S90" s="38">
        <f>SUM(S77:S89)</f>
        <v>96</v>
      </c>
      <c r="T90" s="37">
        <f t="shared" ref="T90:T95" si="43">SUM(R90:S90)</f>
        <v>1206169</v>
      </c>
      <c r="U90" s="45">
        <f>SUM(U77:U89)</f>
        <v>3234064</v>
      </c>
      <c r="V90" s="45">
        <f>SUM(V77:V89)</f>
        <v>17809</v>
      </c>
      <c r="W90" s="36">
        <f>SUM(W77:W89)</f>
        <v>28057</v>
      </c>
      <c r="X90" s="37">
        <f t="shared" ref="X90:X95" si="44">SUM(T90:V90)</f>
        <v>4458042</v>
      </c>
    </row>
    <row r="91" spans="1:24" ht="7.5" customHeight="1" x14ac:dyDescent="0.2">
      <c r="B91" s="79"/>
      <c r="C91" s="71"/>
      <c r="D91" s="73"/>
      <c r="E91" s="26" t="s">
        <v>261</v>
      </c>
      <c r="F91" s="27">
        <v>28237</v>
      </c>
      <c r="G91" s="28">
        <v>7</v>
      </c>
      <c r="H91" s="29">
        <f t="shared" si="25"/>
        <v>28244</v>
      </c>
      <c r="I91" s="30">
        <v>52529</v>
      </c>
      <c r="J91" s="30">
        <v>895</v>
      </c>
      <c r="K91" s="27">
        <v>4463</v>
      </c>
      <c r="L91" s="29">
        <f t="shared" si="26"/>
        <v>81668</v>
      </c>
      <c r="N91" s="78" t="s">
        <v>262</v>
      </c>
      <c r="O91" s="81" t="s">
        <v>263</v>
      </c>
      <c r="P91" s="82"/>
      <c r="Q91" s="83"/>
      <c r="R91" s="15">
        <v>115671</v>
      </c>
      <c r="S91" s="16">
        <v>2</v>
      </c>
      <c r="T91" s="17">
        <f t="shared" si="43"/>
        <v>115673</v>
      </c>
      <c r="U91" s="54">
        <v>422507</v>
      </c>
      <c r="V91" s="18">
        <v>2377</v>
      </c>
      <c r="W91" s="15">
        <v>1934</v>
      </c>
      <c r="X91" s="17">
        <f t="shared" si="44"/>
        <v>540557</v>
      </c>
    </row>
    <row r="92" spans="1:24" ht="7.5" customHeight="1" x14ac:dyDescent="0.2">
      <c r="B92" s="79"/>
      <c r="C92" s="71"/>
      <c r="D92" s="74"/>
      <c r="E92" s="26" t="s">
        <v>79</v>
      </c>
      <c r="F92" s="27">
        <f>SUM(F90:F91)</f>
        <v>137004</v>
      </c>
      <c r="G92" s="28">
        <f>SUM(G90:G91)</f>
        <v>30</v>
      </c>
      <c r="H92" s="29">
        <f t="shared" si="25"/>
        <v>137034</v>
      </c>
      <c r="I92" s="30">
        <f>SUM(I90:I91)</f>
        <v>312969</v>
      </c>
      <c r="J92" s="30">
        <f>SUM(J90:J91)</f>
        <v>4378</v>
      </c>
      <c r="K92" s="27">
        <f>SUM(K90:K91)</f>
        <v>16518</v>
      </c>
      <c r="L92" s="29">
        <f t="shared" si="26"/>
        <v>454381</v>
      </c>
      <c r="N92" s="79"/>
      <c r="O92" s="84" t="s">
        <v>264</v>
      </c>
      <c r="P92" s="85"/>
      <c r="Q92" s="86"/>
      <c r="R92" s="27">
        <v>11404</v>
      </c>
      <c r="S92" s="28">
        <v>0</v>
      </c>
      <c r="T92" s="29">
        <f t="shared" si="43"/>
        <v>11404</v>
      </c>
      <c r="U92" s="30">
        <v>20552</v>
      </c>
      <c r="V92" s="30">
        <v>212</v>
      </c>
      <c r="W92" s="27">
        <v>115</v>
      </c>
      <c r="X92" s="29">
        <f t="shared" si="44"/>
        <v>32168</v>
      </c>
    </row>
    <row r="93" spans="1:24" ht="7.5" customHeight="1" x14ac:dyDescent="0.2">
      <c r="B93" s="79"/>
      <c r="C93" s="71"/>
      <c r="D93" s="87" t="s">
        <v>265</v>
      </c>
      <c r="E93" s="86"/>
      <c r="F93" s="27">
        <v>72518</v>
      </c>
      <c r="G93" s="28">
        <v>11</v>
      </c>
      <c r="H93" s="29">
        <f t="shared" si="25"/>
        <v>72529</v>
      </c>
      <c r="I93" s="30">
        <v>216440</v>
      </c>
      <c r="J93" s="30">
        <v>1567</v>
      </c>
      <c r="K93" s="27">
        <v>3918</v>
      </c>
      <c r="L93" s="29">
        <f t="shared" si="26"/>
        <v>290536</v>
      </c>
      <c r="N93" s="79"/>
      <c r="O93" s="84" t="s">
        <v>266</v>
      </c>
      <c r="P93" s="85"/>
      <c r="Q93" s="86"/>
      <c r="R93" s="27">
        <v>10313</v>
      </c>
      <c r="S93" s="28">
        <v>0</v>
      </c>
      <c r="T93" s="29">
        <f t="shared" si="43"/>
        <v>10313</v>
      </c>
      <c r="U93" s="30">
        <v>18846</v>
      </c>
      <c r="V93" s="30">
        <v>171</v>
      </c>
      <c r="W93" s="27">
        <v>176</v>
      </c>
      <c r="X93" s="29">
        <f t="shared" si="44"/>
        <v>29330</v>
      </c>
    </row>
    <row r="94" spans="1:24" ht="7.5" customHeight="1" x14ac:dyDescent="0.2">
      <c r="B94" s="79"/>
      <c r="C94" s="71"/>
      <c r="D94" s="87" t="s">
        <v>267</v>
      </c>
      <c r="E94" s="86"/>
      <c r="F94" s="27">
        <v>63838</v>
      </c>
      <c r="G94" s="28">
        <v>21</v>
      </c>
      <c r="H94" s="29">
        <f t="shared" si="25"/>
        <v>63859</v>
      </c>
      <c r="I94" s="30">
        <v>193674</v>
      </c>
      <c r="J94" s="30">
        <v>1521</v>
      </c>
      <c r="K94" s="27">
        <v>5316</v>
      </c>
      <c r="L94" s="29">
        <f t="shared" si="26"/>
        <v>259054</v>
      </c>
      <c r="N94" s="80"/>
      <c r="O94" s="75" t="s">
        <v>106</v>
      </c>
      <c r="P94" s="76"/>
      <c r="Q94" s="77"/>
      <c r="R94" s="35">
        <f>SUM(R91:R93)</f>
        <v>137388</v>
      </c>
      <c r="S94" s="38">
        <f>SUM(S91:S93)</f>
        <v>2</v>
      </c>
      <c r="T94" s="37">
        <f t="shared" si="43"/>
        <v>137390</v>
      </c>
      <c r="U94" s="39">
        <f>SUM(U91:U93)</f>
        <v>461905</v>
      </c>
      <c r="V94" s="39">
        <f>SUM(V91:V93)</f>
        <v>2760</v>
      </c>
      <c r="W94" s="35">
        <f>SUM(W91:W93)</f>
        <v>2225</v>
      </c>
      <c r="X94" s="37">
        <f t="shared" si="44"/>
        <v>602055</v>
      </c>
    </row>
    <row r="95" spans="1:24" ht="7.5" customHeight="1" x14ac:dyDescent="0.2">
      <c r="B95" s="79"/>
      <c r="C95" s="71" t="s">
        <v>268</v>
      </c>
      <c r="D95" s="91" t="s">
        <v>269</v>
      </c>
      <c r="E95" s="92"/>
      <c r="F95" s="27">
        <v>96228</v>
      </c>
      <c r="G95" s="28">
        <v>25</v>
      </c>
      <c r="H95" s="29">
        <f t="shared" si="25"/>
        <v>96253</v>
      </c>
      <c r="I95" s="30">
        <v>201285</v>
      </c>
      <c r="J95" s="30">
        <v>1440</v>
      </c>
      <c r="K95" s="27">
        <v>1663</v>
      </c>
      <c r="L95" s="29">
        <f t="shared" si="26"/>
        <v>298978</v>
      </c>
      <c r="N95" s="93" t="s">
        <v>270</v>
      </c>
      <c r="O95" s="94"/>
      <c r="P95" s="94"/>
      <c r="Q95" s="95"/>
      <c r="R95" s="55">
        <f>SUM(F40,F19,F98,R16,R42,R56,R69,R76,R90,R94)</f>
        <v>8282803</v>
      </c>
      <c r="S95" s="55">
        <f>SUM(G40,G19,G98,S16,S42,S56,S69,S76,S90,S94)</f>
        <v>1209</v>
      </c>
      <c r="T95" s="56">
        <f t="shared" si="43"/>
        <v>8284012</v>
      </c>
      <c r="U95" s="57">
        <f t="shared" ref="U95:W95" si="45">SUM(I40,I19,I98,U16,U42,U56,U69,U76,U90,U94)</f>
        <v>22735611</v>
      </c>
      <c r="V95" s="57">
        <f t="shared" si="45"/>
        <v>159701</v>
      </c>
      <c r="W95" s="58">
        <f t="shared" si="45"/>
        <v>309068</v>
      </c>
      <c r="X95" s="56">
        <f t="shared" si="44"/>
        <v>31179324</v>
      </c>
    </row>
    <row r="96" spans="1:24" ht="7.5" customHeight="1" x14ac:dyDescent="0.2">
      <c r="B96" s="79"/>
      <c r="C96" s="71"/>
      <c r="D96" s="91" t="s">
        <v>271</v>
      </c>
      <c r="E96" s="92"/>
      <c r="F96" s="27">
        <v>11000</v>
      </c>
      <c r="G96" s="28">
        <v>3</v>
      </c>
      <c r="H96" s="29">
        <f t="shared" si="25"/>
        <v>11003</v>
      </c>
      <c r="I96" s="30">
        <v>26640</v>
      </c>
      <c r="J96" s="30">
        <v>202</v>
      </c>
      <c r="K96" s="27">
        <v>128</v>
      </c>
      <c r="L96" s="29">
        <f t="shared" si="26"/>
        <v>37845</v>
      </c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2:24" ht="7.5" customHeight="1" x14ac:dyDescent="0.2">
      <c r="B97" s="79"/>
      <c r="C97" s="71"/>
      <c r="D97" s="91" t="s">
        <v>79</v>
      </c>
      <c r="E97" s="92"/>
      <c r="F97" s="41">
        <f>SUM(F95:F96)</f>
        <v>107228</v>
      </c>
      <c r="G97" s="28">
        <f>SUM(G95:G96)</f>
        <v>28</v>
      </c>
      <c r="H97" s="29">
        <f t="shared" si="25"/>
        <v>107256</v>
      </c>
      <c r="I97" s="27">
        <f>SUM(I95:I96)</f>
        <v>227925</v>
      </c>
      <c r="J97" s="27">
        <f>SUM(J95:J96)</f>
        <v>1642</v>
      </c>
      <c r="K97" s="27">
        <f>SUM(K95:K96)</f>
        <v>1791</v>
      </c>
      <c r="L97" s="29">
        <f t="shared" si="26"/>
        <v>336823</v>
      </c>
      <c r="N97" s="50"/>
      <c r="O97" s="50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2">
      <c r="B98" s="80"/>
      <c r="C98" s="70" t="s">
        <v>106</v>
      </c>
      <c r="D98" s="70"/>
      <c r="E98" s="70"/>
      <c r="F98" s="44">
        <f>SUM(F41,F44,F47:F48,F52,F55,F58,F61:F62,F65,F69,F72,F76,F79,F83,F87:F89,F92:F94,F97)</f>
        <v>1908915</v>
      </c>
      <c r="G98" s="38">
        <f>SUM(G41,G44,G47:G48,G52,G55,G58,G61:G62,G65,G69,G72,G76,G79,G83,G87:G89,G92:G94,G97)</f>
        <v>330</v>
      </c>
      <c r="H98" s="37">
        <f t="shared" si="25"/>
        <v>1909245</v>
      </c>
      <c r="I98" s="35">
        <f t="shared" ref="I98:K98" si="46">SUM(I41,I44,I47:I48,I52,I55,I58,I61:I62,I65,I69,I72,I76,I79,I83,I87:I89,I92:I94,I97)</f>
        <v>5055847</v>
      </c>
      <c r="J98" s="35">
        <f t="shared" si="46"/>
        <v>40101</v>
      </c>
      <c r="K98" s="35">
        <f t="shared" si="46"/>
        <v>121109</v>
      </c>
      <c r="L98" s="37">
        <f t="shared" si="26"/>
        <v>7005193</v>
      </c>
      <c r="N98" s="50"/>
      <c r="O98" s="50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2">
      <c r="B99" s="1"/>
      <c r="C99" s="1"/>
      <c r="D99" s="10"/>
      <c r="E99" s="10"/>
      <c r="F99" s="6"/>
      <c r="G99" s="6"/>
      <c r="H99" s="6"/>
      <c r="I99" s="6"/>
      <c r="J99" s="6"/>
      <c r="K99" s="6"/>
      <c r="L99" s="6"/>
      <c r="N99" s="50"/>
      <c r="O99" s="50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2">
      <c r="B100" s="1"/>
      <c r="C100" s="1"/>
      <c r="D100" s="10"/>
      <c r="E100" s="10"/>
      <c r="F100" s="6"/>
      <c r="G100" s="6"/>
      <c r="H100" s="6"/>
      <c r="I100" s="6"/>
      <c r="J100" s="6"/>
      <c r="K100" s="6"/>
      <c r="L100" s="6"/>
      <c r="N100" s="50"/>
      <c r="O100" s="50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6" hidden="1" x14ac:dyDescent="0.2">
      <c r="B101" s="1"/>
      <c r="C101" s="1"/>
      <c r="D101" s="10"/>
      <c r="E101" s="10"/>
      <c r="F101" s="6"/>
      <c r="G101" s="6"/>
      <c r="H101" s="6"/>
      <c r="I101" s="6"/>
      <c r="J101" s="6"/>
      <c r="K101" s="6"/>
      <c r="L101" s="6"/>
      <c r="N101" s="61" t="s">
        <v>272</v>
      </c>
      <c r="O101" s="62" t="s">
        <v>255</v>
      </c>
      <c r="P101" s="61" t="s">
        <v>273</v>
      </c>
      <c r="Q101" s="63" t="s">
        <v>255</v>
      </c>
      <c r="R101" s="64">
        <v>768</v>
      </c>
      <c r="S101" s="64">
        <v>0</v>
      </c>
      <c r="T101" s="64">
        <f>SUM(R101:S101)</f>
        <v>768</v>
      </c>
      <c r="U101" s="64">
        <v>386</v>
      </c>
      <c r="V101" s="64">
        <v>3</v>
      </c>
      <c r="W101" s="64">
        <v>15</v>
      </c>
      <c r="X101" s="64">
        <f t="shared" ref="X101:X102" si="47">SUM(T101:V101)</f>
        <v>1157</v>
      </c>
    </row>
    <row r="102" spans="2:24" hidden="1" x14ac:dyDescent="0.2">
      <c r="B102" s="1"/>
      <c r="C102" s="1"/>
      <c r="D102" s="10"/>
      <c r="E102" s="10"/>
      <c r="F102" s="6"/>
      <c r="G102" s="6"/>
      <c r="H102" s="6"/>
      <c r="I102" s="6"/>
      <c r="J102" s="6"/>
      <c r="K102" s="6"/>
      <c r="L102" s="6"/>
      <c r="N102" s="61"/>
      <c r="O102" s="62"/>
      <c r="P102" s="61"/>
      <c r="Q102" s="63" t="s">
        <v>274</v>
      </c>
      <c r="R102" s="64">
        <v>23275</v>
      </c>
      <c r="S102" s="64">
        <v>0</v>
      </c>
      <c r="T102" s="64">
        <f>SUM(R102:S102)</f>
        <v>23275</v>
      </c>
      <c r="U102" s="64">
        <v>34476</v>
      </c>
      <c r="V102" s="64">
        <v>266</v>
      </c>
      <c r="W102" s="64">
        <v>353</v>
      </c>
      <c r="X102" s="64">
        <f t="shared" si="47"/>
        <v>58017</v>
      </c>
    </row>
    <row r="103" spans="2:24" x14ac:dyDescent="0.2">
      <c r="B103" s="1"/>
      <c r="C103" s="1"/>
      <c r="D103" s="10"/>
      <c r="E103" s="10"/>
      <c r="F103" s="6"/>
      <c r="G103" s="6"/>
      <c r="H103" s="6"/>
      <c r="I103" s="6"/>
      <c r="J103" s="6"/>
      <c r="K103" s="6"/>
      <c r="L103" s="6"/>
      <c r="P103" s="3"/>
      <c r="Q103" s="3"/>
      <c r="R103" s="3"/>
      <c r="S103" s="3"/>
      <c r="T103" s="3"/>
      <c r="U103" s="3"/>
    </row>
  </sheetData>
  <mergeCells count="183"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95:C97"/>
    <mergeCell ref="D95:E95"/>
    <mergeCell ref="N95:Q95"/>
    <mergeCell ref="D96:E96"/>
    <mergeCell ref="D97:E97"/>
    <mergeCell ref="C77:C89"/>
    <mergeCell ref="D77:D79"/>
    <mergeCell ref="N77:N90"/>
    <mergeCell ref="O77:O80"/>
    <mergeCell ref="P77:Q77"/>
    <mergeCell ref="P78:Q78"/>
    <mergeCell ref="P79:Q79"/>
    <mergeCell ref="C98:E98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64"/>
  <sheetViews>
    <sheetView topLeftCell="B28" workbookViewId="0">
      <selection activeCell="F48" sqref="F48"/>
    </sheetView>
  </sheetViews>
  <sheetFormatPr defaultRowHeight="11" x14ac:dyDescent="0.2"/>
  <cols>
    <col min="1" max="1" width="0.26953125" style="3" hidden="1" customWidth="1"/>
    <col min="2" max="2" width="2.7265625" style="3" customWidth="1"/>
    <col min="3" max="3" width="3.08984375" style="3" customWidth="1"/>
    <col min="4" max="4" width="3.08984375" style="4" customWidth="1"/>
    <col min="5" max="5" width="6.6328125" style="4" customWidth="1"/>
    <col min="6" max="6" width="9.08984375" style="5" customWidth="1"/>
    <col min="7" max="7" width="7.08984375" style="5" customWidth="1"/>
    <col min="8" max="10" width="9.08984375" style="5" customWidth="1"/>
    <col min="11" max="12" width="8.08984375" style="5" customWidth="1"/>
    <col min="13" max="13" width="3.7265625" style="3" customWidth="1"/>
    <col min="14" max="14" width="2.7265625" style="3" customWidth="1"/>
    <col min="15" max="15" width="3.08984375" style="3" customWidth="1"/>
    <col min="16" max="16" width="3.08984375" style="4" customWidth="1"/>
    <col min="17" max="17" width="6.6328125" style="4" customWidth="1"/>
    <col min="18" max="18" width="9.08984375" style="5" customWidth="1"/>
    <col min="19" max="19" width="7.08984375" style="5" customWidth="1"/>
    <col min="20" max="22" width="9.08984375" style="5" customWidth="1"/>
    <col min="23" max="24" width="8.08984375" style="5" customWidth="1"/>
    <col min="25" max="256" width="9" style="3"/>
    <col min="257" max="257" width="0" style="3" hidden="1" customWidth="1"/>
    <col min="258" max="258" width="2.7265625" style="3" customWidth="1"/>
    <col min="259" max="260" width="3.08984375" style="3" customWidth="1"/>
    <col min="261" max="261" width="6.6328125" style="3" customWidth="1"/>
    <col min="262" max="262" width="9.08984375" style="3" customWidth="1"/>
    <col min="263" max="263" width="7.08984375" style="3" customWidth="1"/>
    <col min="264" max="266" width="9.08984375" style="3" customWidth="1"/>
    <col min="267" max="268" width="8.08984375" style="3" customWidth="1"/>
    <col min="269" max="269" width="3.7265625" style="3" customWidth="1"/>
    <col min="270" max="270" width="2.7265625" style="3" customWidth="1"/>
    <col min="271" max="272" width="3.08984375" style="3" customWidth="1"/>
    <col min="273" max="273" width="6.6328125" style="3" customWidth="1"/>
    <col min="274" max="274" width="9.08984375" style="3" customWidth="1"/>
    <col min="275" max="275" width="7.08984375" style="3" customWidth="1"/>
    <col min="276" max="278" width="9.08984375" style="3" customWidth="1"/>
    <col min="279" max="280" width="8.08984375" style="3" customWidth="1"/>
    <col min="281" max="512" width="9" style="3"/>
    <col min="513" max="513" width="0" style="3" hidden="1" customWidth="1"/>
    <col min="514" max="514" width="2.7265625" style="3" customWidth="1"/>
    <col min="515" max="516" width="3.08984375" style="3" customWidth="1"/>
    <col min="517" max="517" width="6.6328125" style="3" customWidth="1"/>
    <col min="518" max="518" width="9.08984375" style="3" customWidth="1"/>
    <col min="519" max="519" width="7.08984375" style="3" customWidth="1"/>
    <col min="520" max="522" width="9.08984375" style="3" customWidth="1"/>
    <col min="523" max="524" width="8.08984375" style="3" customWidth="1"/>
    <col min="525" max="525" width="3.7265625" style="3" customWidth="1"/>
    <col min="526" max="526" width="2.7265625" style="3" customWidth="1"/>
    <col min="527" max="528" width="3.08984375" style="3" customWidth="1"/>
    <col min="529" max="529" width="6.6328125" style="3" customWidth="1"/>
    <col min="530" max="530" width="9.08984375" style="3" customWidth="1"/>
    <col min="531" max="531" width="7.08984375" style="3" customWidth="1"/>
    <col min="532" max="534" width="9.08984375" style="3" customWidth="1"/>
    <col min="535" max="536" width="8.08984375" style="3" customWidth="1"/>
    <col min="537" max="768" width="9" style="3"/>
    <col min="769" max="769" width="0" style="3" hidden="1" customWidth="1"/>
    <col min="770" max="770" width="2.7265625" style="3" customWidth="1"/>
    <col min="771" max="772" width="3.08984375" style="3" customWidth="1"/>
    <col min="773" max="773" width="6.6328125" style="3" customWidth="1"/>
    <col min="774" max="774" width="9.08984375" style="3" customWidth="1"/>
    <col min="775" max="775" width="7.08984375" style="3" customWidth="1"/>
    <col min="776" max="778" width="9.08984375" style="3" customWidth="1"/>
    <col min="779" max="780" width="8.08984375" style="3" customWidth="1"/>
    <col min="781" max="781" width="3.7265625" style="3" customWidth="1"/>
    <col min="782" max="782" width="2.7265625" style="3" customWidth="1"/>
    <col min="783" max="784" width="3.08984375" style="3" customWidth="1"/>
    <col min="785" max="785" width="6.6328125" style="3" customWidth="1"/>
    <col min="786" max="786" width="9.08984375" style="3" customWidth="1"/>
    <col min="787" max="787" width="7.08984375" style="3" customWidth="1"/>
    <col min="788" max="790" width="9.08984375" style="3" customWidth="1"/>
    <col min="791" max="792" width="8.08984375" style="3" customWidth="1"/>
    <col min="793" max="1024" width="9" style="3"/>
    <col min="1025" max="1025" width="0" style="3" hidden="1" customWidth="1"/>
    <col min="1026" max="1026" width="2.7265625" style="3" customWidth="1"/>
    <col min="1027" max="1028" width="3.08984375" style="3" customWidth="1"/>
    <col min="1029" max="1029" width="6.6328125" style="3" customWidth="1"/>
    <col min="1030" max="1030" width="9.08984375" style="3" customWidth="1"/>
    <col min="1031" max="1031" width="7.08984375" style="3" customWidth="1"/>
    <col min="1032" max="1034" width="9.08984375" style="3" customWidth="1"/>
    <col min="1035" max="1036" width="8.08984375" style="3" customWidth="1"/>
    <col min="1037" max="1037" width="3.7265625" style="3" customWidth="1"/>
    <col min="1038" max="1038" width="2.7265625" style="3" customWidth="1"/>
    <col min="1039" max="1040" width="3.08984375" style="3" customWidth="1"/>
    <col min="1041" max="1041" width="6.6328125" style="3" customWidth="1"/>
    <col min="1042" max="1042" width="9.08984375" style="3" customWidth="1"/>
    <col min="1043" max="1043" width="7.08984375" style="3" customWidth="1"/>
    <col min="1044" max="1046" width="9.08984375" style="3" customWidth="1"/>
    <col min="1047" max="1048" width="8.08984375" style="3" customWidth="1"/>
    <col min="1049" max="1280" width="9" style="3"/>
    <col min="1281" max="1281" width="0" style="3" hidden="1" customWidth="1"/>
    <col min="1282" max="1282" width="2.7265625" style="3" customWidth="1"/>
    <col min="1283" max="1284" width="3.08984375" style="3" customWidth="1"/>
    <col min="1285" max="1285" width="6.6328125" style="3" customWidth="1"/>
    <col min="1286" max="1286" width="9.08984375" style="3" customWidth="1"/>
    <col min="1287" max="1287" width="7.08984375" style="3" customWidth="1"/>
    <col min="1288" max="1290" width="9.08984375" style="3" customWidth="1"/>
    <col min="1291" max="1292" width="8.08984375" style="3" customWidth="1"/>
    <col min="1293" max="1293" width="3.7265625" style="3" customWidth="1"/>
    <col min="1294" max="1294" width="2.7265625" style="3" customWidth="1"/>
    <col min="1295" max="1296" width="3.08984375" style="3" customWidth="1"/>
    <col min="1297" max="1297" width="6.6328125" style="3" customWidth="1"/>
    <col min="1298" max="1298" width="9.08984375" style="3" customWidth="1"/>
    <col min="1299" max="1299" width="7.08984375" style="3" customWidth="1"/>
    <col min="1300" max="1302" width="9.08984375" style="3" customWidth="1"/>
    <col min="1303" max="1304" width="8.08984375" style="3" customWidth="1"/>
    <col min="1305" max="1536" width="9" style="3"/>
    <col min="1537" max="1537" width="0" style="3" hidden="1" customWidth="1"/>
    <col min="1538" max="1538" width="2.7265625" style="3" customWidth="1"/>
    <col min="1539" max="1540" width="3.08984375" style="3" customWidth="1"/>
    <col min="1541" max="1541" width="6.6328125" style="3" customWidth="1"/>
    <col min="1542" max="1542" width="9.08984375" style="3" customWidth="1"/>
    <col min="1543" max="1543" width="7.08984375" style="3" customWidth="1"/>
    <col min="1544" max="1546" width="9.08984375" style="3" customWidth="1"/>
    <col min="1547" max="1548" width="8.08984375" style="3" customWidth="1"/>
    <col min="1549" max="1549" width="3.7265625" style="3" customWidth="1"/>
    <col min="1550" max="1550" width="2.7265625" style="3" customWidth="1"/>
    <col min="1551" max="1552" width="3.08984375" style="3" customWidth="1"/>
    <col min="1553" max="1553" width="6.6328125" style="3" customWidth="1"/>
    <col min="1554" max="1554" width="9.08984375" style="3" customWidth="1"/>
    <col min="1555" max="1555" width="7.08984375" style="3" customWidth="1"/>
    <col min="1556" max="1558" width="9.08984375" style="3" customWidth="1"/>
    <col min="1559" max="1560" width="8.08984375" style="3" customWidth="1"/>
    <col min="1561" max="1792" width="9" style="3"/>
    <col min="1793" max="1793" width="0" style="3" hidden="1" customWidth="1"/>
    <col min="1794" max="1794" width="2.7265625" style="3" customWidth="1"/>
    <col min="1795" max="1796" width="3.08984375" style="3" customWidth="1"/>
    <col min="1797" max="1797" width="6.6328125" style="3" customWidth="1"/>
    <col min="1798" max="1798" width="9.08984375" style="3" customWidth="1"/>
    <col min="1799" max="1799" width="7.08984375" style="3" customWidth="1"/>
    <col min="1800" max="1802" width="9.08984375" style="3" customWidth="1"/>
    <col min="1803" max="1804" width="8.08984375" style="3" customWidth="1"/>
    <col min="1805" max="1805" width="3.7265625" style="3" customWidth="1"/>
    <col min="1806" max="1806" width="2.7265625" style="3" customWidth="1"/>
    <col min="1807" max="1808" width="3.08984375" style="3" customWidth="1"/>
    <col min="1809" max="1809" width="6.6328125" style="3" customWidth="1"/>
    <col min="1810" max="1810" width="9.08984375" style="3" customWidth="1"/>
    <col min="1811" max="1811" width="7.08984375" style="3" customWidth="1"/>
    <col min="1812" max="1814" width="9.08984375" style="3" customWidth="1"/>
    <col min="1815" max="1816" width="8.08984375" style="3" customWidth="1"/>
    <col min="1817" max="2048" width="9" style="3"/>
    <col min="2049" max="2049" width="0" style="3" hidden="1" customWidth="1"/>
    <col min="2050" max="2050" width="2.7265625" style="3" customWidth="1"/>
    <col min="2051" max="2052" width="3.08984375" style="3" customWidth="1"/>
    <col min="2053" max="2053" width="6.6328125" style="3" customWidth="1"/>
    <col min="2054" max="2054" width="9.08984375" style="3" customWidth="1"/>
    <col min="2055" max="2055" width="7.08984375" style="3" customWidth="1"/>
    <col min="2056" max="2058" width="9.08984375" style="3" customWidth="1"/>
    <col min="2059" max="2060" width="8.08984375" style="3" customWidth="1"/>
    <col min="2061" max="2061" width="3.7265625" style="3" customWidth="1"/>
    <col min="2062" max="2062" width="2.7265625" style="3" customWidth="1"/>
    <col min="2063" max="2064" width="3.08984375" style="3" customWidth="1"/>
    <col min="2065" max="2065" width="6.6328125" style="3" customWidth="1"/>
    <col min="2066" max="2066" width="9.08984375" style="3" customWidth="1"/>
    <col min="2067" max="2067" width="7.08984375" style="3" customWidth="1"/>
    <col min="2068" max="2070" width="9.08984375" style="3" customWidth="1"/>
    <col min="2071" max="2072" width="8.08984375" style="3" customWidth="1"/>
    <col min="2073" max="2304" width="9" style="3"/>
    <col min="2305" max="2305" width="0" style="3" hidden="1" customWidth="1"/>
    <col min="2306" max="2306" width="2.7265625" style="3" customWidth="1"/>
    <col min="2307" max="2308" width="3.08984375" style="3" customWidth="1"/>
    <col min="2309" max="2309" width="6.6328125" style="3" customWidth="1"/>
    <col min="2310" max="2310" width="9.08984375" style="3" customWidth="1"/>
    <col min="2311" max="2311" width="7.08984375" style="3" customWidth="1"/>
    <col min="2312" max="2314" width="9.08984375" style="3" customWidth="1"/>
    <col min="2315" max="2316" width="8.08984375" style="3" customWidth="1"/>
    <col min="2317" max="2317" width="3.7265625" style="3" customWidth="1"/>
    <col min="2318" max="2318" width="2.7265625" style="3" customWidth="1"/>
    <col min="2319" max="2320" width="3.08984375" style="3" customWidth="1"/>
    <col min="2321" max="2321" width="6.6328125" style="3" customWidth="1"/>
    <col min="2322" max="2322" width="9.08984375" style="3" customWidth="1"/>
    <col min="2323" max="2323" width="7.08984375" style="3" customWidth="1"/>
    <col min="2324" max="2326" width="9.08984375" style="3" customWidth="1"/>
    <col min="2327" max="2328" width="8.08984375" style="3" customWidth="1"/>
    <col min="2329" max="2560" width="9" style="3"/>
    <col min="2561" max="2561" width="0" style="3" hidden="1" customWidth="1"/>
    <col min="2562" max="2562" width="2.7265625" style="3" customWidth="1"/>
    <col min="2563" max="2564" width="3.08984375" style="3" customWidth="1"/>
    <col min="2565" max="2565" width="6.6328125" style="3" customWidth="1"/>
    <col min="2566" max="2566" width="9.08984375" style="3" customWidth="1"/>
    <col min="2567" max="2567" width="7.08984375" style="3" customWidth="1"/>
    <col min="2568" max="2570" width="9.08984375" style="3" customWidth="1"/>
    <col min="2571" max="2572" width="8.08984375" style="3" customWidth="1"/>
    <col min="2573" max="2573" width="3.7265625" style="3" customWidth="1"/>
    <col min="2574" max="2574" width="2.7265625" style="3" customWidth="1"/>
    <col min="2575" max="2576" width="3.08984375" style="3" customWidth="1"/>
    <col min="2577" max="2577" width="6.6328125" style="3" customWidth="1"/>
    <col min="2578" max="2578" width="9.08984375" style="3" customWidth="1"/>
    <col min="2579" max="2579" width="7.08984375" style="3" customWidth="1"/>
    <col min="2580" max="2582" width="9.08984375" style="3" customWidth="1"/>
    <col min="2583" max="2584" width="8.08984375" style="3" customWidth="1"/>
    <col min="2585" max="2816" width="9" style="3"/>
    <col min="2817" max="2817" width="0" style="3" hidden="1" customWidth="1"/>
    <col min="2818" max="2818" width="2.7265625" style="3" customWidth="1"/>
    <col min="2819" max="2820" width="3.08984375" style="3" customWidth="1"/>
    <col min="2821" max="2821" width="6.6328125" style="3" customWidth="1"/>
    <col min="2822" max="2822" width="9.08984375" style="3" customWidth="1"/>
    <col min="2823" max="2823" width="7.08984375" style="3" customWidth="1"/>
    <col min="2824" max="2826" width="9.08984375" style="3" customWidth="1"/>
    <col min="2827" max="2828" width="8.08984375" style="3" customWidth="1"/>
    <col min="2829" max="2829" width="3.7265625" style="3" customWidth="1"/>
    <col min="2830" max="2830" width="2.7265625" style="3" customWidth="1"/>
    <col min="2831" max="2832" width="3.08984375" style="3" customWidth="1"/>
    <col min="2833" max="2833" width="6.6328125" style="3" customWidth="1"/>
    <col min="2834" max="2834" width="9.08984375" style="3" customWidth="1"/>
    <col min="2835" max="2835" width="7.08984375" style="3" customWidth="1"/>
    <col min="2836" max="2838" width="9.08984375" style="3" customWidth="1"/>
    <col min="2839" max="2840" width="8.08984375" style="3" customWidth="1"/>
    <col min="2841" max="3072" width="9" style="3"/>
    <col min="3073" max="3073" width="0" style="3" hidden="1" customWidth="1"/>
    <col min="3074" max="3074" width="2.7265625" style="3" customWidth="1"/>
    <col min="3075" max="3076" width="3.08984375" style="3" customWidth="1"/>
    <col min="3077" max="3077" width="6.6328125" style="3" customWidth="1"/>
    <col min="3078" max="3078" width="9.08984375" style="3" customWidth="1"/>
    <col min="3079" max="3079" width="7.08984375" style="3" customWidth="1"/>
    <col min="3080" max="3082" width="9.08984375" style="3" customWidth="1"/>
    <col min="3083" max="3084" width="8.08984375" style="3" customWidth="1"/>
    <col min="3085" max="3085" width="3.7265625" style="3" customWidth="1"/>
    <col min="3086" max="3086" width="2.7265625" style="3" customWidth="1"/>
    <col min="3087" max="3088" width="3.08984375" style="3" customWidth="1"/>
    <col min="3089" max="3089" width="6.6328125" style="3" customWidth="1"/>
    <col min="3090" max="3090" width="9.08984375" style="3" customWidth="1"/>
    <col min="3091" max="3091" width="7.08984375" style="3" customWidth="1"/>
    <col min="3092" max="3094" width="9.08984375" style="3" customWidth="1"/>
    <col min="3095" max="3096" width="8.08984375" style="3" customWidth="1"/>
    <col min="3097" max="3328" width="9" style="3"/>
    <col min="3329" max="3329" width="0" style="3" hidden="1" customWidth="1"/>
    <col min="3330" max="3330" width="2.7265625" style="3" customWidth="1"/>
    <col min="3331" max="3332" width="3.08984375" style="3" customWidth="1"/>
    <col min="3333" max="3333" width="6.6328125" style="3" customWidth="1"/>
    <col min="3334" max="3334" width="9.08984375" style="3" customWidth="1"/>
    <col min="3335" max="3335" width="7.08984375" style="3" customWidth="1"/>
    <col min="3336" max="3338" width="9.08984375" style="3" customWidth="1"/>
    <col min="3339" max="3340" width="8.08984375" style="3" customWidth="1"/>
    <col min="3341" max="3341" width="3.7265625" style="3" customWidth="1"/>
    <col min="3342" max="3342" width="2.7265625" style="3" customWidth="1"/>
    <col min="3343" max="3344" width="3.08984375" style="3" customWidth="1"/>
    <col min="3345" max="3345" width="6.6328125" style="3" customWidth="1"/>
    <col min="3346" max="3346" width="9.08984375" style="3" customWidth="1"/>
    <col min="3347" max="3347" width="7.08984375" style="3" customWidth="1"/>
    <col min="3348" max="3350" width="9.08984375" style="3" customWidth="1"/>
    <col min="3351" max="3352" width="8.08984375" style="3" customWidth="1"/>
    <col min="3353" max="3584" width="9" style="3"/>
    <col min="3585" max="3585" width="0" style="3" hidden="1" customWidth="1"/>
    <col min="3586" max="3586" width="2.7265625" style="3" customWidth="1"/>
    <col min="3587" max="3588" width="3.08984375" style="3" customWidth="1"/>
    <col min="3589" max="3589" width="6.6328125" style="3" customWidth="1"/>
    <col min="3590" max="3590" width="9.08984375" style="3" customWidth="1"/>
    <col min="3591" max="3591" width="7.08984375" style="3" customWidth="1"/>
    <col min="3592" max="3594" width="9.08984375" style="3" customWidth="1"/>
    <col min="3595" max="3596" width="8.08984375" style="3" customWidth="1"/>
    <col min="3597" max="3597" width="3.7265625" style="3" customWidth="1"/>
    <col min="3598" max="3598" width="2.7265625" style="3" customWidth="1"/>
    <col min="3599" max="3600" width="3.08984375" style="3" customWidth="1"/>
    <col min="3601" max="3601" width="6.6328125" style="3" customWidth="1"/>
    <col min="3602" max="3602" width="9.08984375" style="3" customWidth="1"/>
    <col min="3603" max="3603" width="7.08984375" style="3" customWidth="1"/>
    <col min="3604" max="3606" width="9.08984375" style="3" customWidth="1"/>
    <col min="3607" max="3608" width="8.08984375" style="3" customWidth="1"/>
    <col min="3609" max="3840" width="9" style="3"/>
    <col min="3841" max="3841" width="0" style="3" hidden="1" customWidth="1"/>
    <col min="3842" max="3842" width="2.7265625" style="3" customWidth="1"/>
    <col min="3843" max="3844" width="3.08984375" style="3" customWidth="1"/>
    <col min="3845" max="3845" width="6.6328125" style="3" customWidth="1"/>
    <col min="3846" max="3846" width="9.08984375" style="3" customWidth="1"/>
    <col min="3847" max="3847" width="7.08984375" style="3" customWidth="1"/>
    <col min="3848" max="3850" width="9.08984375" style="3" customWidth="1"/>
    <col min="3851" max="3852" width="8.08984375" style="3" customWidth="1"/>
    <col min="3853" max="3853" width="3.7265625" style="3" customWidth="1"/>
    <col min="3854" max="3854" width="2.7265625" style="3" customWidth="1"/>
    <col min="3855" max="3856" width="3.08984375" style="3" customWidth="1"/>
    <col min="3857" max="3857" width="6.6328125" style="3" customWidth="1"/>
    <col min="3858" max="3858" width="9.08984375" style="3" customWidth="1"/>
    <col min="3859" max="3859" width="7.08984375" style="3" customWidth="1"/>
    <col min="3860" max="3862" width="9.08984375" style="3" customWidth="1"/>
    <col min="3863" max="3864" width="8.08984375" style="3" customWidth="1"/>
    <col min="3865" max="4096" width="9" style="3"/>
    <col min="4097" max="4097" width="0" style="3" hidden="1" customWidth="1"/>
    <col min="4098" max="4098" width="2.7265625" style="3" customWidth="1"/>
    <col min="4099" max="4100" width="3.08984375" style="3" customWidth="1"/>
    <col min="4101" max="4101" width="6.6328125" style="3" customWidth="1"/>
    <col min="4102" max="4102" width="9.08984375" style="3" customWidth="1"/>
    <col min="4103" max="4103" width="7.08984375" style="3" customWidth="1"/>
    <col min="4104" max="4106" width="9.08984375" style="3" customWidth="1"/>
    <col min="4107" max="4108" width="8.08984375" style="3" customWidth="1"/>
    <col min="4109" max="4109" width="3.7265625" style="3" customWidth="1"/>
    <col min="4110" max="4110" width="2.7265625" style="3" customWidth="1"/>
    <col min="4111" max="4112" width="3.08984375" style="3" customWidth="1"/>
    <col min="4113" max="4113" width="6.6328125" style="3" customWidth="1"/>
    <col min="4114" max="4114" width="9.08984375" style="3" customWidth="1"/>
    <col min="4115" max="4115" width="7.08984375" style="3" customWidth="1"/>
    <col min="4116" max="4118" width="9.08984375" style="3" customWidth="1"/>
    <col min="4119" max="4120" width="8.08984375" style="3" customWidth="1"/>
    <col min="4121" max="4352" width="9" style="3"/>
    <col min="4353" max="4353" width="0" style="3" hidden="1" customWidth="1"/>
    <col min="4354" max="4354" width="2.7265625" style="3" customWidth="1"/>
    <col min="4355" max="4356" width="3.08984375" style="3" customWidth="1"/>
    <col min="4357" max="4357" width="6.6328125" style="3" customWidth="1"/>
    <col min="4358" max="4358" width="9.08984375" style="3" customWidth="1"/>
    <col min="4359" max="4359" width="7.08984375" style="3" customWidth="1"/>
    <col min="4360" max="4362" width="9.08984375" style="3" customWidth="1"/>
    <col min="4363" max="4364" width="8.08984375" style="3" customWidth="1"/>
    <col min="4365" max="4365" width="3.7265625" style="3" customWidth="1"/>
    <col min="4366" max="4366" width="2.7265625" style="3" customWidth="1"/>
    <col min="4367" max="4368" width="3.08984375" style="3" customWidth="1"/>
    <col min="4369" max="4369" width="6.6328125" style="3" customWidth="1"/>
    <col min="4370" max="4370" width="9.08984375" style="3" customWidth="1"/>
    <col min="4371" max="4371" width="7.08984375" style="3" customWidth="1"/>
    <col min="4372" max="4374" width="9.08984375" style="3" customWidth="1"/>
    <col min="4375" max="4376" width="8.08984375" style="3" customWidth="1"/>
    <col min="4377" max="4608" width="9" style="3"/>
    <col min="4609" max="4609" width="0" style="3" hidden="1" customWidth="1"/>
    <col min="4610" max="4610" width="2.7265625" style="3" customWidth="1"/>
    <col min="4611" max="4612" width="3.08984375" style="3" customWidth="1"/>
    <col min="4613" max="4613" width="6.6328125" style="3" customWidth="1"/>
    <col min="4614" max="4614" width="9.08984375" style="3" customWidth="1"/>
    <col min="4615" max="4615" width="7.08984375" style="3" customWidth="1"/>
    <col min="4616" max="4618" width="9.08984375" style="3" customWidth="1"/>
    <col min="4619" max="4620" width="8.08984375" style="3" customWidth="1"/>
    <col min="4621" max="4621" width="3.7265625" style="3" customWidth="1"/>
    <col min="4622" max="4622" width="2.7265625" style="3" customWidth="1"/>
    <col min="4623" max="4624" width="3.08984375" style="3" customWidth="1"/>
    <col min="4625" max="4625" width="6.6328125" style="3" customWidth="1"/>
    <col min="4626" max="4626" width="9.08984375" style="3" customWidth="1"/>
    <col min="4627" max="4627" width="7.08984375" style="3" customWidth="1"/>
    <col min="4628" max="4630" width="9.08984375" style="3" customWidth="1"/>
    <col min="4631" max="4632" width="8.08984375" style="3" customWidth="1"/>
    <col min="4633" max="4864" width="9" style="3"/>
    <col min="4865" max="4865" width="0" style="3" hidden="1" customWidth="1"/>
    <col min="4866" max="4866" width="2.7265625" style="3" customWidth="1"/>
    <col min="4867" max="4868" width="3.08984375" style="3" customWidth="1"/>
    <col min="4869" max="4869" width="6.6328125" style="3" customWidth="1"/>
    <col min="4870" max="4870" width="9.08984375" style="3" customWidth="1"/>
    <col min="4871" max="4871" width="7.08984375" style="3" customWidth="1"/>
    <col min="4872" max="4874" width="9.08984375" style="3" customWidth="1"/>
    <col min="4875" max="4876" width="8.08984375" style="3" customWidth="1"/>
    <col min="4877" max="4877" width="3.7265625" style="3" customWidth="1"/>
    <col min="4878" max="4878" width="2.7265625" style="3" customWidth="1"/>
    <col min="4879" max="4880" width="3.08984375" style="3" customWidth="1"/>
    <col min="4881" max="4881" width="6.6328125" style="3" customWidth="1"/>
    <col min="4882" max="4882" width="9.08984375" style="3" customWidth="1"/>
    <col min="4883" max="4883" width="7.08984375" style="3" customWidth="1"/>
    <col min="4884" max="4886" width="9.08984375" style="3" customWidth="1"/>
    <col min="4887" max="4888" width="8.08984375" style="3" customWidth="1"/>
    <col min="4889" max="5120" width="9" style="3"/>
    <col min="5121" max="5121" width="0" style="3" hidden="1" customWidth="1"/>
    <col min="5122" max="5122" width="2.7265625" style="3" customWidth="1"/>
    <col min="5123" max="5124" width="3.08984375" style="3" customWidth="1"/>
    <col min="5125" max="5125" width="6.6328125" style="3" customWidth="1"/>
    <col min="5126" max="5126" width="9.08984375" style="3" customWidth="1"/>
    <col min="5127" max="5127" width="7.08984375" style="3" customWidth="1"/>
    <col min="5128" max="5130" width="9.08984375" style="3" customWidth="1"/>
    <col min="5131" max="5132" width="8.08984375" style="3" customWidth="1"/>
    <col min="5133" max="5133" width="3.7265625" style="3" customWidth="1"/>
    <col min="5134" max="5134" width="2.7265625" style="3" customWidth="1"/>
    <col min="5135" max="5136" width="3.08984375" style="3" customWidth="1"/>
    <col min="5137" max="5137" width="6.6328125" style="3" customWidth="1"/>
    <col min="5138" max="5138" width="9.08984375" style="3" customWidth="1"/>
    <col min="5139" max="5139" width="7.08984375" style="3" customWidth="1"/>
    <col min="5140" max="5142" width="9.08984375" style="3" customWidth="1"/>
    <col min="5143" max="5144" width="8.08984375" style="3" customWidth="1"/>
    <col min="5145" max="5376" width="9" style="3"/>
    <col min="5377" max="5377" width="0" style="3" hidden="1" customWidth="1"/>
    <col min="5378" max="5378" width="2.7265625" style="3" customWidth="1"/>
    <col min="5379" max="5380" width="3.08984375" style="3" customWidth="1"/>
    <col min="5381" max="5381" width="6.6328125" style="3" customWidth="1"/>
    <col min="5382" max="5382" width="9.08984375" style="3" customWidth="1"/>
    <col min="5383" max="5383" width="7.08984375" style="3" customWidth="1"/>
    <col min="5384" max="5386" width="9.08984375" style="3" customWidth="1"/>
    <col min="5387" max="5388" width="8.08984375" style="3" customWidth="1"/>
    <col min="5389" max="5389" width="3.7265625" style="3" customWidth="1"/>
    <col min="5390" max="5390" width="2.7265625" style="3" customWidth="1"/>
    <col min="5391" max="5392" width="3.08984375" style="3" customWidth="1"/>
    <col min="5393" max="5393" width="6.6328125" style="3" customWidth="1"/>
    <col min="5394" max="5394" width="9.08984375" style="3" customWidth="1"/>
    <col min="5395" max="5395" width="7.08984375" style="3" customWidth="1"/>
    <col min="5396" max="5398" width="9.08984375" style="3" customWidth="1"/>
    <col min="5399" max="5400" width="8.08984375" style="3" customWidth="1"/>
    <col min="5401" max="5632" width="9" style="3"/>
    <col min="5633" max="5633" width="0" style="3" hidden="1" customWidth="1"/>
    <col min="5634" max="5634" width="2.7265625" style="3" customWidth="1"/>
    <col min="5635" max="5636" width="3.08984375" style="3" customWidth="1"/>
    <col min="5637" max="5637" width="6.6328125" style="3" customWidth="1"/>
    <col min="5638" max="5638" width="9.08984375" style="3" customWidth="1"/>
    <col min="5639" max="5639" width="7.08984375" style="3" customWidth="1"/>
    <col min="5640" max="5642" width="9.08984375" style="3" customWidth="1"/>
    <col min="5643" max="5644" width="8.08984375" style="3" customWidth="1"/>
    <col min="5645" max="5645" width="3.7265625" style="3" customWidth="1"/>
    <col min="5646" max="5646" width="2.7265625" style="3" customWidth="1"/>
    <col min="5647" max="5648" width="3.08984375" style="3" customWidth="1"/>
    <col min="5649" max="5649" width="6.6328125" style="3" customWidth="1"/>
    <col min="5650" max="5650" width="9.08984375" style="3" customWidth="1"/>
    <col min="5651" max="5651" width="7.08984375" style="3" customWidth="1"/>
    <col min="5652" max="5654" width="9.08984375" style="3" customWidth="1"/>
    <col min="5655" max="5656" width="8.08984375" style="3" customWidth="1"/>
    <col min="5657" max="5888" width="9" style="3"/>
    <col min="5889" max="5889" width="0" style="3" hidden="1" customWidth="1"/>
    <col min="5890" max="5890" width="2.7265625" style="3" customWidth="1"/>
    <col min="5891" max="5892" width="3.08984375" style="3" customWidth="1"/>
    <col min="5893" max="5893" width="6.6328125" style="3" customWidth="1"/>
    <col min="5894" max="5894" width="9.08984375" style="3" customWidth="1"/>
    <col min="5895" max="5895" width="7.08984375" style="3" customWidth="1"/>
    <col min="5896" max="5898" width="9.08984375" style="3" customWidth="1"/>
    <col min="5899" max="5900" width="8.08984375" style="3" customWidth="1"/>
    <col min="5901" max="5901" width="3.7265625" style="3" customWidth="1"/>
    <col min="5902" max="5902" width="2.7265625" style="3" customWidth="1"/>
    <col min="5903" max="5904" width="3.08984375" style="3" customWidth="1"/>
    <col min="5905" max="5905" width="6.6328125" style="3" customWidth="1"/>
    <col min="5906" max="5906" width="9.08984375" style="3" customWidth="1"/>
    <col min="5907" max="5907" width="7.08984375" style="3" customWidth="1"/>
    <col min="5908" max="5910" width="9.08984375" style="3" customWidth="1"/>
    <col min="5911" max="5912" width="8.08984375" style="3" customWidth="1"/>
    <col min="5913" max="6144" width="9" style="3"/>
    <col min="6145" max="6145" width="0" style="3" hidden="1" customWidth="1"/>
    <col min="6146" max="6146" width="2.7265625" style="3" customWidth="1"/>
    <col min="6147" max="6148" width="3.08984375" style="3" customWidth="1"/>
    <col min="6149" max="6149" width="6.6328125" style="3" customWidth="1"/>
    <col min="6150" max="6150" width="9.08984375" style="3" customWidth="1"/>
    <col min="6151" max="6151" width="7.08984375" style="3" customWidth="1"/>
    <col min="6152" max="6154" width="9.08984375" style="3" customWidth="1"/>
    <col min="6155" max="6156" width="8.08984375" style="3" customWidth="1"/>
    <col min="6157" max="6157" width="3.7265625" style="3" customWidth="1"/>
    <col min="6158" max="6158" width="2.7265625" style="3" customWidth="1"/>
    <col min="6159" max="6160" width="3.08984375" style="3" customWidth="1"/>
    <col min="6161" max="6161" width="6.6328125" style="3" customWidth="1"/>
    <col min="6162" max="6162" width="9.08984375" style="3" customWidth="1"/>
    <col min="6163" max="6163" width="7.08984375" style="3" customWidth="1"/>
    <col min="6164" max="6166" width="9.08984375" style="3" customWidth="1"/>
    <col min="6167" max="6168" width="8.08984375" style="3" customWidth="1"/>
    <col min="6169" max="6400" width="9" style="3"/>
    <col min="6401" max="6401" width="0" style="3" hidden="1" customWidth="1"/>
    <col min="6402" max="6402" width="2.7265625" style="3" customWidth="1"/>
    <col min="6403" max="6404" width="3.08984375" style="3" customWidth="1"/>
    <col min="6405" max="6405" width="6.6328125" style="3" customWidth="1"/>
    <col min="6406" max="6406" width="9.08984375" style="3" customWidth="1"/>
    <col min="6407" max="6407" width="7.08984375" style="3" customWidth="1"/>
    <col min="6408" max="6410" width="9.08984375" style="3" customWidth="1"/>
    <col min="6411" max="6412" width="8.08984375" style="3" customWidth="1"/>
    <col min="6413" max="6413" width="3.7265625" style="3" customWidth="1"/>
    <col min="6414" max="6414" width="2.7265625" style="3" customWidth="1"/>
    <col min="6415" max="6416" width="3.08984375" style="3" customWidth="1"/>
    <col min="6417" max="6417" width="6.6328125" style="3" customWidth="1"/>
    <col min="6418" max="6418" width="9.08984375" style="3" customWidth="1"/>
    <col min="6419" max="6419" width="7.08984375" style="3" customWidth="1"/>
    <col min="6420" max="6422" width="9.08984375" style="3" customWidth="1"/>
    <col min="6423" max="6424" width="8.08984375" style="3" customWidth="1"/>
    <col min="6425" max="6656" width="9" style="3"/>
    <col min="6657" max="6657" width="0" style="3" hidden="1" customWidth="1"/>
    <col min="6658" max="6658" width="2.7265625" style="3" customWidth="1"/>
    <col min="6659" max="6660" width="3.08984375" style="3" customWidth="1"/>
    <col min="6661" max="6661" width="6.6328125" style="3" customWidth="1"/>
    <col min="6662" max="6662" width="9.08984375" style="3" customWidth="1"/>
    <col min="6663" max="6663" width="7.08984375" style="3" customWidth="1"/>
    <col min="6664" max="6666" width="9.08984375" style="3" customWidth="1"/>
    <col min="6667" max="6668" width="8.08984375" style="3" customWidth="1"/>
    <col min="6669" max="6669" width="3.7265625" style="3" customWidth="1"/>
    <col min="6670" max="6670" width="2.7265625" style="3" customWidth="1"/>
    <col min="6671" max="6672" width="3.08984375" style="3" customWidth="1"/>
    <col min="6673" max="6673" width="6.6328125" style="3" customWidth="1"/>
    <col min="6674" max="6674" width="9.08984375" style="3" customWidth="1"/>
    <col min="6675" max="6675" width="7.08984375" style="3" customWidth="1"/>
    <col min="6676" max="6678" width="9.08984375" style="3" customWidth="1"/>
    <col min="6679" max="6680" width="8.08984375" style="3" customWidth="1"/>
    <col min="6681" max="6912" width="9" style="3"/>
    <col min="6913" max="6913" width="0" style="3" hidden="1" customWidth="1"/>
    <col min="6914" max="6914" width="2.7265625" style="3" customWidth="1"/>
    <col min="6915" max="6916" width="3.08984375" style="3" customWidth="1"/>
    <col min="6917" max="6917" width="6.6328125" style="3" customWidth="1"/>
    <col min="6918" max="6918" width="9.08984375" style="3" customWidth="1"/>
    <col min="6919" max="6919" width="7.08984375" style="3" customWidth="1"/>
    <col min="6920" max="6922" width="9.08984375" style="3" customWidth="1"/>
    <col min="6923" max="6924" width="8.08984375" style="3" customWidth="1"/>
    <col min="6925" max="6925" width="3.7265625" style="3" customWidth="1"/>
    <col min="6926" max="6926" width="2.7265625" style="3" customWidth="1"/>
    <col min="6927" max="6928" width="3.08984375" style="3" customWidth="1"/>
    <col min="6929" max="6929" width="6.6328125" style="3" customWidth="1"/>
    <col min="6930" max="6930" width="9.08984375" style="3" customWidth="1"/>
    <col min="6931" max="6931" width="7.08984375" style="3" customWidth="1"/>
    <col min="6932" max="6934" width="9.08984375" style="3" customWidth="1"/>
    <col min="6935" max="6936" width="8.08984375" style="3" customWidth="1"/>
    <col min="6937" max="7168" width="9" style="3"/>
    <col min="7169" max="7169" width="0" style="3" hidden="1" customWidth="1"/>
    <col min="7170" max="7170" width="2.7265625" style="3" customWidth="1"/>
    <col min="7171" max="7172" width="3.08984375" style="3" customWidth="1"/>
    <col min="7173" max="7173" width="6.6328125" style="3" customWidth="1"/>
    <col min="7174" max="7174" width="9.08984375" style="3" customWidth="1"/>
    <col min="7175" max="7175" width="7.08984375" style="3" customWidth="1"/>
    <col min="7176" max="7178" width="9.08984375" style="3" customWidth="1"/>
    <col min="7179" max="7180" width="8.08984375" style="3" customWidth="1"/>
    <col min="7181" max="7181" width="3.7265625" style="3" customWidth="1"/>
    <col min="7182" max="7182" width="2.7265625" style="3" customWidth="1"/>
    <col min="7183" max="7184" width="3.08984375" style="3" customWidth="1"/>
    <col min="7185" max="7185" width="6.6328125" style="3" customWidth="1"/>
    <col min="7186" max="7186" width="9.08984375" style="3" customWidth="1"/>
    <col min="7187" max="7187" width="7.08984375" style="3" customWidth="1"/>
    <col min="7188" max="7190" width="9.08984375" style="3" customWidth="1"/>
    <col min="7191" max="7192" width="8.08984375" style="3" customWidth="1"/>
    <col min="7193" max="7424" width="9" style="3"/>
    <col min="7425" max="7425" width="0" style="3" hidden="1" customWidth="1"/>
    <col min="7426" max="7426" width="2.7265625" style="3" customWidth="1"/>
    <col min="7427" max="7428" width="3.08984375" style="3" customWidth="1"/>
    <col min="7429" max="7429" width="6.6328125" style="3" customWidth="1"/>
    <col min="7430" max="7430" width="9.08984375" style="3" customWidth="1"/>
    <col min="7431" max="7431" width="7.08984375" style="3" customWidth="1"/>
    <col min="7432" max="7434" width="9.08984375" style="3" customWidth="1"/>
    <col min="7435" max="7436" width="8.08984375" style="3" customWidth="1"/>
    <col min="7437" max="7437" width="3.7265625" style="3" customWidth="1"/>
    <col min="7438" max="7438" width="2.7265625" style="3" customWidth="1"/>
    <col min="7439" max="7440" width="3.08984375" style="3" customWidth="1"/>
    <col min="7441" max="7441" width="6.6328125" style="3" customWidth="1"/>
    <col min="7442" max="7442" width="9.08984375" style="3" customWidth="1"/>
    <col min="7443" max="7443" width="7.08984375" style="3" customWidth="1"/>
    <col min="7444" max="7446" width="9.08984375" style="3" customWidth="1"/>
    <col min="7447" max="7448" width="8.08984375" style="3" customWidth="1"/>
    <col min="7449" max="7680" width="9" style="3"/>
    <col min="7681" max="7681" width="0" style="3" hidden="1" customWidth="1"/>
    <col min="7682" max="7682" width="2.7265625" style="3" customWidth="1"/>
    <col min="7683" max="7684" width="3.08984375" style="3" customWidth="1"/>
    <col min="7685" max="7685" width="6.6328125" style="3" customWidth="1"/>
    <col min="7686" max="7686" width="9.08984375" style="3" customWidth="1"/>
    <col min="7687" max="7687" width="7.08984375" style="3" customWidth="1"/>
    <col min="7688" max="7690" width="9.08984375" style="3" customWidth="1"/>
    <col min="7691" max="7692" width="8.08984375" style="3" customWidth="1"/>
    <col min="7693" max="7693" width="3.7265625" style="3" customWidth="1"/>
    <col min="7694" max="7694" width="2.7265625" style="3" customWidth="1"/>
    <col min="7695" max="7696" width="3.08984375" style="3" customWidth="1"/>
    <col min="7697" max="7697" width="6.6328125" style="3" customWidth="1"/>
    <col min="7698" max="7698" width="9.08984375" style="3" customWidth="1"/>
    <col min="7699" max="7699" width="7.08984375" style="3" customWidth="1"/>
    <col min="7700" max="7702" width="9.08984375" style="3" customWidth="1"/>
    <col min="7703" max="7704" width="8.08984375" style="3" customWidth="1"/>
    <col min="7705" max="7936" width="9" style="3"/>
    <col min="7937" max="7937" width="0" style="3" hidden="1" customWidth="1"/>
    <col min="7938" max="7938" width="2.7265625" style="3" customWidth="1"/>
    <col min="7939" max="7940" width="3.08984375" style="3" customWidth="1"/>
    <col min="7941" max="7941" width="6.6328125" style="3" customWidth="1"/>
    <col min="7942" max="7942" width="9.08984375" style="3" customWidth="1"/>
    <col min="7943" max="7943" width="7.08984375" style="3" customWidth="1"/>
    <col min="7944" max="7946" width="9.08984375" style="3" customWidth="1"/>
    <col min="7947" max="7948" width="8.08984375" style="3" customWidth="1"/>
    <col min="7949" max="7949" width="3.7265625" style="3" customWidth="1"/>
    <col min="7950" max="7950" width="2.7265625" style="3" customWidth="1"/>
    <col min="7951" max="7952" width="3.08984375" style="3" customWidth="1"/>
    <col min="7953" max="7953" width="6.6328125" style="3" customWidth="1"/>
    <col min="7954" max="7954" width="9.08984375" style="3" customWidth="1"/>
    <col min="7955" max="7955" width="7.08984375" style="3" customWidth="1"/>
    <col min="7956" max="7958" width="9.08984375" style="3" customWidth="1"/>
    <col min="7959" max="7960" width="8.08984375" style="3" customWidth="1"/>
    <col min="7961" max="8192" width="9" style="3"/>
    <col min="8193" max="8193" width="0" style="3" hidden="1" customWidth="1"/>
    <col min="8194" max="8194" width="2.7265625" style="3" customWidth="1"/>
    <col min="8195" max="8196" width="3.08984375" style="3" customWidth="1"/>
    <col min="8197" max="8197" width="6.6328125" style="3" customWidth="1"/>
    <col min="8198" max="8198" width="9.08984375" style="3" customWidth="1"/>
    <col min="8199" max="8199" width="7.08984375" style="3" customWidth="1"/>
    <col min="8200" max="8202" width="9.08984375" style="3" customWidth="1"/>
    <col min="8203" max="8204" width="8.08984375" style="3" customWidth="1"/>
    <col min="8205" max="8205" width="3.7265625" style="3" customWidth="1"/>
    <col min="8206" max="8206" width="2.7265625" style="3" customWidth="1"/>
    <col min="8207" max="8208" width="3.08984375" style="3" customWidth="1"/>
    <col min="8209" max="8209" width="6.6328125" style="3" customWidth="1"/>
    <col min="8210" max="8210" width="9.08984375" style="3" customWidth="1"/>
    <col min="8211" max="8211" width="7.08984375" style="3" customWidth="1"/>
    <col min="8212" max="8214" width="9.08984375" style="3" customWidth="1"/>
    <col min="8215" max="8216" width="8.08984375" style="3" customWidth="1"/>
    <col min="8217" max="8448" width="9" style="3"/>
    <col min="8449" max="8449" width="0" style="3" hidden="1" customWidth="1"/>
    <col min="8450" max="8450" width="2.7265625" style="3" customWidth="1"/>
    <col min="8451" max="8452" width="3.08984375" style="3" customWidth="1"/>
    <col min="8453" max="8453" width="6.6328125" style="3" customWidth="1"/>
    <col min="8454" max="8454" width="9.08984375" style="3" customWidth="1"/>
    <col min="8455" max="8455" width="7.08984375" style="3" customWidth="1"/>
    <col min="8456" max="8458" width="9.08984375" style="3" customWidth="1"/>
    <col min="8459" max="8460" width="8.08984375" style="3" customWidth="1"/>
    <col min="8461" max="8461" width="3.7265625" style="3" customWidth="1"/>
    <col min="8462" max="8462" width="2.7265625" style="3" customWidth="1"/>
    <col min="8463" max="8464" width="3.08984375" style="3" customWidth="1"/>
    <col min="8465" max="8465" width="6.6328125" style="3" customWidth="1"/>
    <col min="8466" max="8466" width="9.08984375" style="3" customWidth="1"/>
    <col min="8467" max="8467" width="7.08984375" style="3" customWidth="1"/>
    <col min="8468" max="8470" width="9.08984375" style="3" customWidth="1"/>
    <col min="8471" max="8472" width="8.08984375" style="3" customWidth="1"/>
    <col min="8473" max="8704" width="9" style="3"/>
    <col min="8705" max="8705" width="0" style="3" hidden="1" customWidth="1"/>
    <col min="8706" max="8706" width="2.7265625" style="3" customWidth="1"/>
    <col min="8707" max="8708" width="3.08984375" style="3" customWidth="1"/>
    <col min="8709" max="8709" width="6.6328125" style="3" customWidth="1"/>
    <col min="8710" max="8710" width="9.08984375" style="3" customWidth="1"/>
    <col min="8711" max="8711" width="7.08984375" style="3" customWidth="1"/>
    <col min="8712" max="8714" width="9.08984375" style="3" customWidth="1"/>
    <col min="8715" max="8716" width="8.08984375" style="3" customWidth="1"/>
    <col min="8717" max="8717" width="3.7265625" style="3" customWidth="1"/>
    <col min="8718" max="8718" width="2.7265625" style="3" customWidth="1"/>
    <col min="8719" max="8720" width="3.08984375" style="3" customWidth="1"/>
    <col min="8721" max="8721" width="6.6328125" style="3" customWidth="1"/>
    <col min="8722" max="8722" width="9.08984375" style="3" customWidth="1"/>
    <col min="8723" max="8723" width="7.08984375" style="3" customWidth="1"/>
    <col min="8724" max="8726" width="9.08984375" style="3" customWidth="1"/>
    <col min="8727" max="8728" width="8.08984375" style="3" customWidth="1"/>
    <col min="8729" max="8960" width="9" style="3"/>
    <col min="8961" max="8961" width="0" style="3" hidden="1" customWidth="1"/>
    <col min="8962" max="8962" width="2.7265625" style="3" customWidth="1"/>
    <col min="8963" max="8964" width="3.08984375" style="3" customWidth="1"/>
    <col min="8965" max="8965" width="6.6328125" style="3" customWidth="1"/>
    <col min="8966" max="8966" width="9.08984375" style="3" customWidth="1"/>
    <col min="8967" max="8967" width="7.08984375" style="3" customWidth="1"/>
    <col min="8968" max="8970" width="9.08984375" style="3" customWidth="1"/>
    <col min="8971" max="8972" width="8.08984375" style="3" customWidth="1"/>
    <col min="8973" max="8973" width="3.7265625" style="3" customWidth="1"/>
    <col min="8974" max="8974" width="2.7265625" style="3" customWidth="1"/>
    <col min="8975" max="8976" width="3.08984375" style="3" customWidth="1"/>
    <col min="8977" max="8977" width="6.6328125" style="3" customWidth="1"/>
    <col min="8978" max="8978" width="9.08984375" style="3" customWidth="1"/>
    <col min="8979" max="8979" width="7.08984375" style="3" customWidth="1"/>
    <col min="8980" max="8982" width="9.08984375" style="3" customWidth="1"/>
    <col min="8983" max="8984" width="8.08984375" style="3" customWidth="1"/>
    <col min="8985" max="9216" width="9" style="3"/>
    <col min="9217" max="9217" width="0" style="3" hidden="1" customWidth="1"/>
    <col min="9218" max="9218" width="2.7265625" style="3" customWidth="1"/>
    <col min="9219" max="9220" width="3.08984375" style="3" customWidth="1"/>
    <col min="9221" max="9221" width="6.6328125" style="3" customWidth="1"/>
    <col min="9222" max="9222" width="9.08984375" style="3" customWidth="1"/>
    <col min="9223" max="9223" width="7.08984375" style="3" customWidth="1"/>
    <col min="9224" max="9226" width="9.08984375" style="3" customWidth="1"/>
    <col min="9227" max="9228" width="8.08984375" style="3" customWidth="1"/>
    <col min="9229" max="9229" width="3.7265625" style="3" customWidth="1"/>
    <col min="9230" max="9230" width="2.7265625" style="3" customWidth="1"/>
    <col min="9231" max="9232" width="3.08984375" style="3" customWidth="1"/>
    <col min="9233" max="9233" width="6.6328125" style="3" customWidth="1"/>
    <col min="9234" max="9234" width="9.08984375" style="3" customWidth="1"/>
    <col min="9235" max="9235" width="7.08984375" style="3" customWidth="1"/>
    <col min="9236" max="9238" width="9.08984375" style="3" customWidth="1"/>
    <col min="9239" max="9240" width="8.08984375" style="3" customWidth="1"/>
    <col min="9241" max="9472" width="9" style="3"/>
    <col min="9473" max="9473" width="0" style="3" hidden="1" customWidth="1"/>
    <col min="9474" max="9474" width="2.7265625" style="3" customWidth="1"/>
    <col min="9475" max="9476" width="3.08984375" style="3" customWidth="1"/>
    <col min="9477" max="9477" width="6.6328125" style="3" customWidth="1"/>
    <col min="9478" max="9478" width="9.08984375" style="3" customWidth="1"/>
    <col min="9479" max="9479" width="7.08984375" style="3" customWidth="1"/>
    <col min="9480" max="9482" width="9.08984375" style="3" customWidth="1"/>
    <col min="9483" max="9484" width="8.08984375" style="3" customWidth="1"/>
    <col min="9485" max="9485" width="3.7265625" style="3" customWidth="1"/>
    <col min="9486" max="9486" width="2.7265625" style="3" customWidth="1"/>
    <col min="9487" max="9488" width="3.08984375" style="3" customWidth="1"/>
    <col min="9489" max="9489" width="6.6328125" style="3" customWidth="1"/>
    <col min="9490" max="9490" width="9.08984375" style="3" customWidth="1"/>
    <col min="9491" max="9491" width="7.08984375" style="3" customWidth="1"/>
    <col min="9492" max="9494" width="9.08984375" style="3" customWidth="1"/>
    <col min="9495" max="9496" width="8.08984375" style="3" customWidth="1"/>
    <col min="9497" max="9728" width="9" style="3"/>
    <col min="9729" max="9729" width="0" style="3" hidden="1" customWidth="1"/>
    <col min="9730" max="9730" width="2.7265625" style="3" customWidth="1"/>
    <col min="9731" max="9732" width="3.08984375" style="3" customWidth="1"/>
    <col min="9733" max="9733" width="6.6328125" style="3" customWidth="1"/>
    <col min="9734" max="9734" width="9.08984375" style="3" customWidth="1"/>
    <col min="9735" max="9735" width="7.08984375" style="3" customWidth="1"/>
    <col min="9736" max="9738" width="9.08984375" style="3" customWidth="1"/>
    <col min="9739" max="9740" width="8.08984375" style="3" customWidth="1"/>
    <col min="9741" max="9741" width="3.7265625" style="3" customWidth="1"/>
    <col min="9742" max="9742" width="2.7265625" style="3" customWidth="1"/>
    <col min="9743" max="9744" width="3.08984375" style="3" customWidth="1"/>
    <col min="9745" max="9745" width="6.6328125" style="3" customWidth="1"/>
    <col min="9746" max="9746" width="9.08984375" style="3" customWidth="1"/>
    <col min="9747" max="9747" width="7.08984375" style="3" customWidth="1"/>
    <col min="9748" max="9750" width="9.08984375" style="3" customWidth="1"/>
    <col min="9751" max="9752" width="8.08984375" style="3" customWidth="1"/>
    <col min="9753" max="9984" width="9" style="3"/>
    <col min="9985" max="9985" width="0" style="3" hidden="1" customWidth="1"/>
    <col min="9986" max="9986" width="2.7265625" style="3" customWidth="1"/>
    <col min="9987" max="9988" width="3.08984375" style="3" customWidth="1"/>
    <col min="9989" max="9989" width="6.6328125" style="3" customWidth="1"/>
    <col min="9990" max="9990" width="9.08984375" style="3" customWidth="1"/>
    <col min="9991" max="9991" width="7.08984375" style="3" customWidth="1"/>
    <col min="9992" max="9994" width="9.08984375" style="3" customWidth="1"/>
    <col min="9995" max="9996" width="8.08984375" style="3" customWidth="1"/>
    <col min="9997" max="9997" width="3.7265625" style="3" customWidth="1"/>
    <col min="9998" max="9998" width="2.7265625" style="3" customWidth="1"/>
    <col min="9999" max="10000" width="3.08984375" style="3" customWidth="1"/>
    <col min="10001" max="10001" width="6.6328125" style="3" customWidth="1"/>
    <col min="10002" max="10002" width="9.08984375" style="3" customWidth="1"/>
    <col min="10003" max="10003" width="7.08984375" style="3" customWidth="1"/>
    <col min="10004" max="10006" width="9.08984375" style="3" customWidth="1"/>
    <col min="10007" max="10008" width="8.08984375" style="3" customWidth="1"/>
    <col min="10009" max="10240" width="9" style="3"/>
    <col min="10241" max="10241" width="0" style="3" hidden="1" customWidth="1"/>
    <col min="10242" max="10242" width="2.7265625" style="3" customWidth="1"/>
    <col min="10243" max="10244" width="3.08984375" style="3" customWidth="1"/>
    <col min="10245" max="10245" width="6.6328125" style="3" customWidth="1"/>
    <col min="10246" max="10246" width="9.08984375" style="3" customWidth="1"/>
    <col min="10247" max="10247" width="7.08984375" style="3" customWidth="1"/>
    <col min="10248" max="10250" width="9.08984375" style="3" customWidth="1"/>
    <col min="10251" max="10252" width="8.08984375" style="3" customWidth="1"/>
    <col min="10253" max="10253" width="3.7265625" style="3" customWidth="1"/>
    <col min="10254" max="10254" width="2.7265625" style="3" customWidth="1"/>
    <col min="10255" max="10256" width="3.08984375" style="3" customWidth="1"/>
    <col min="10257" max="10257" width="6.6328125" style="3" customWidth="1"/>
    <col min="10258" max="10258" width="9.08984375" style="3" customWidth="1"/>
    <col min="10259" max="10259" width="7.08984375" style="3" customWidth="1"/>
    <col min="10260" max="10262" width="9.08984375" style="3" customWidth="1"/>
    <col min="10263" max="10264" width="8.08984375" style="3" customWidth="1"/>
    <col min="10265" max="10496" width="9" style="3"/>
    <col min="10497" max="10497" width="0" style="3" hidden="1" customWidth="1"/>
    <col min="10498" max="10498" width="2.7265625" style="3" customWidth="1"/>
    <col min="10499" max="10500" width="3.08984375" style="3" customWidth="1"/>
    <col min="10501" max="10501" width="6.6328125" style="3" customWidth="1"/>
    <col min="10502" max="10502" width="9.08984375" style="3" customWidth="1"/>
    <col min="10503" max="10503" width="7.08984375" style="3" customWidth="1"/>
    <col min="10504" max="10506" width="9.08984375" style="3" customWidth="1"/>
    <col min="10507" max="10508" width="8.08984375" style="3" customWidth="1"/>
    <col min="10509" max="10509" width="3.7265625" style="3" customWidth="1"/>
    <col min="10510" max="10510" width="2.7265625" style="3" customWidth="1"/>
    <col min="10511" max="10512" width="3.08984375" style="3" customWidth="1"/>
    <col min="10513" max="10513" width="6.6328125" style="3" customWidth="1"/>
    <col min="10514" max="10514" width="9.08984375" style="3" customWidth="1"/>
    <col min="10515" max="10515" width="7.08984375" style="3" customWidth="1"/>
    <col min="10516" max="10518" width="9.08984375" style="3" customWidth="1"/>
    <col min="10519" max="10520" width="8.08984375" style="3" customWidth="1"/>
    <col min="10521" max="10752" width="9" style="3"/>
    <col min="10753" max="10753" width="0" style="3" hidden="1" customWidth="1"/>
    <col min="10754" max="10754" width="2.7265625" style="3" customWidth="1"/>
    <col min="10755" max="10756" width="3.08984375" style="3" customWidth="1"/>
    <col min="10757" max="10757" width="6.6328125" style="3" customWidth="1"/>
    <col min="10758" max="10758" width="9.08984375" style="3" customWidth="1"/>
    <col min="10759" max="10759" width="7.08984375" style="3" customWidth="1"/>
    <col min="10760" max="10762" width="9.08984375" style="3" customWidth="1"/>
    <col min="10763" max="10764" width="8.08984375" style="3" customWidth="1"/>
    <col min="10765" max="10765" width="3.7265625" style="3" customWidth="1"/>
    <col min="10766" max="10766" width="2.7265625" style="3" customWidth="1"/>
    <col min="10767" max="10768" width="3.08984375" style="3" customWidth="1"/>
    <col min="10769" max="10769" width="6.6328125" style="3" customWidth="1"/>
    <col min="10770" max="10770" width="9.08984375" style="3" customWidth="1"/>
    <col min="10771" max="10771" width="7.08984375" style="3" customWidth="1"/>
    <col min="10772" max="10774" width="9.08984375" style="3" customWidth="1"/>
    <col min="10775" max="10776" width="8.08984375" style="3" customWidth="1"/>
    <col min="10777" max="11008" width="9" style="3"/>
    <col min="11009" max="11009" width="0" style="3" hidden="1" customWidth="1"/>
    <col min="11010" max="11010" width="2.7265625" style="3" customWidth="1"/>
    <col min="11011" max="11012" width="3.08984375" style="3" customWidth="1"/>
    <col min="11013" max="11013" width="6.6328125" style="3" customWidth="1"/>
    <col min="11014" max="11014" width="9.08984375" style="3" customWidth="1"/>
    <col min="11015" max="11015" width="7.08984375" style="3" customWidth="1"/>
    <col min="11016" max="11018" width="9.08984375" style="3" customWidth="1"/>
    <col min="11019" max="11020" width="8.08984375" style="3" customWidth="1"/>
    <col min="11021" max="11021" width="3.7265625" style="3" customWidth="1"/>
    <col min="11022" max="11022" width="2.7265625" style="3" customWidth="1"/>
    <col min="11023" max="11024" width="3.08984375" style="3" customWidth="1"/>
    <col min="11025" max="11025" width="6.6328125" style="3" customWidth="1"/>
    <col min="11026" max="11026" width="9.08984375" style="3" customWidth="1"/>
    <col min="11027" max="11027" width="7.08984375" style="3" customWidth="1"/>
    <col min="11028" max="11030" width="9.08984375" style="3" customWidth="1"/>
    <col min="11031" max="11032" width="8.08984375" style="3" customWidth="1"/>
    <col min="11033" max="11264" width="9" style="3"/>
    <col min="11265" max="11265" width="0" style="3" hidden="1" customWidth="1"/>
    <col min="11266" max="11266" width="2.7265625" style="3" customWidth="1"/>
    <col min="11267" max="11268" width="3.08984375" style="3" customWidth="1"/>
    <col min="11269" max="11269" width="6.6328125" style="3" customWidth="1"/>
    <col min="11270" max="11270" width="9.08984375" style="3" customWidth="1"/>
    <col min="11271" max="11271" width="7.08984375" style="3" customWidth="1"/>
    <col min="11272" max="11274" width="9.08984375" style="3" customWidth="1"/>
    <col min="11275" max="11276" width="8.08984375" style="3" customWidth="1"/>
    <col min="11277" max="11277" width="3.7265625" style="3" customWidth="1"/>
    <col min="11278" max="11278" width="2.7265625" style="3" customWidth="1"/>
    <col min="11279" max="11280" width="3.08984375" style="3" customWidth="1"/>
    <col min="11281" max="11281" width="6.6328125" style="3" customWidth="1"/>
    <col min="11282" max="11282" width="9.08984375" style="3" customWidth="1"/>
    <col min="11283" max="11283" width="7.08984375" style="3" customWidth="1"/>
    <col min="11284" max="11286" width="9.08984375" style="3" customWidth="1"/>
    <col min="11287" max="11288" width="8.08984375" style="3" customWidth="1"/>
    <col min="11289" max="11520" width="9" style="3"/>
    <col min="11521" max="11521" width="0" style="3" hidden="1" customWidth="1"/>
    <col min="11522" max="11522" width="2.7265625" style="3" customWidth="1"/>
    <col min="11523" max="11524" width="3.08984375" style="3" customWidth="1"/>
    <col min="11525" max="11525" width="6.6328125" style="3" customWidth="1"/>
    <col min="11526" max="11526" width="9.08984375" style="3" customWidth="1"/>
    <col min="11527" max="11527" width="7.08984375" style="3" customWidth="1"/>
    <col min="11528" max="11530" width="9.08984375" style="3" customWidth="1"/>
    <col min="11531" max="11532" width="8.08984375" style="3" customWidth="1"/>
    <col min="11533" max="11533" width="3.7265625" style="3" customWidth="1"/>
    <col min="11534" max="11534" width="2.7265625" style="3" customWidth="1"/>
    <col min="11535" max="11536" width="3.08984375" style="3" customWidth="1"/>
    <col min="11537" max="11537" width="6.6328125" style="3" customWidth="1"/>
    <col min="11538" max="11538" width="9.08984375" style="3" customWidth="1"/>
    <col min="11539" max="11539" width="7.08984375" style="3" customWidth="1"/>
    <col min="11540" max="11542" width="9.08984375" style="3" customWidth="1"/>
    <col min="11543" max="11544" width="8.08984375" style="3" customWidth="1"/>
    <col min="11545" max="11776" width="9" style="3"/>
    <col min="11777" max="11777" width="0" style="3" hidden="1" customWidth="1"/>
    <col min="11778" max="11778" width="2.7265625" style="3" customWidth="1"/>
    <col min="11779" max="11780" width="3.08984375" style="3" customWidth="1"/>
    <col min="11781" max="11781" width="6.6328125" style="3" customWidth="1"/>
    <col min="11782" max="11782" width="9.08984375" style="3" customWidth="1"/>
    <col min="11783" max="11783" width="7.08984375" style="3" customWidth="1"/>
    <col min="11784" max="11786" width="9.08984375" style="3" customWidth="1"/>
    <col min="11787" max="11788" width="8.08984375" style="3" customWidth="1"/>
    <col min="11789" max="11789" width="3.7265625" style="3" customWidth="1"/>
    <col min="11790" max="11790" width="2.7265625" style="3" customWidth="1"/>
    <col min="11791" max="11792" width="3.08984375" style="3" customWidth="1"/>
    <col min="11793" max="11793" width="6.6328125" style="3" customWidth="1"/>
    <col min="11794" max="11794" width="9.08984375" style="3" customWidth="1"/>
    <col min="11795" max="11795" width="7.08984375" style="3" customWidth="1"/>
    <col min="11796" max="11798" width="9.08984375" style="3" customWidth="1"/>
    <col min="11799" max="11800" width="8.08984375" style="3" customWidth="1"/>
    <col min="11801" max="12032" width="9" style="3"/>
    <col min="12033" max="12033" width="0" style="3" hidden="1" customWidth="1"/>
    <col min="12034" max="12034" width="2.7265625" style="3" customWidth="1"/>
    <col min="12035" max="12036" width="3.08984375" style="3" customWidth="1"/>
    <col min="12037" max="12037" width="6.6328125" style="3" customWidth="1"/>
    <col min="12038" max="12038" width="9.08984375" style="3" customWidth="1"/>
    <col min="12039" max="12039" width="7.08984375" style="3" customWidth="1"/>
    <col min="12040" max="12042" width="9.08984375" style="3" customWidth="1"/>
    <col min="12043" max="12044" width="8.08984375" style="3" customWidth="1"/>
    <col min="12045" max="12045" width="3.7265625" style="3" customWidth="1"/>
    <col min="12046" max="12046" width="2.7265625" style="3" customWidth="1"/>
    <col min="12047" max="12048" width="3.08984375" style="3" customWidth="1"/>
    <col min="12049" max="12049" width="6.6328125" style="3" customWidth="1"/>
    <col min="12050" max="12050" width="9.08984375" style="3" customWidth="1"/>
    <col min="12051" max="12051" width="7.08984375" style="3" customWidth="1"/>
    <col min="12052" max="12054" width="9.08984375" style="3" customWidth="1"/>
    <col min="12055" max="12056" width="8.08984375" style="3" customWidth="1"/>
    <col min="12057" max="12288" width="9" style="3"/>
    <col min="12289" max="12289" width="0" style="3" hidden="1" customWidth="1"/>
    <col min="12290" max="12290" width="2.7265625" style="3" customWidth="1"/>
    <col min="12291" max="12292" width="3.08984375" style="3" customWidth="1"/>
    <col min="12293" max="12293" width="6.6328125" style="3" customWidth="1"/>
    <col min="12294" max="12294" width="9.08984375" style="3" customWidth="1"/>
    <col min="12295" max="12295" width="7.08984375" style="3" customWidth="1"/>
    <col min="12296" max="12298" width="9.08984375" style="3" customWidth="1"/>
    <col min="12299" max="12300" width="8.08984375" style="3" customWidth="1"/>
    <col min="12301" max="12301" width="3.7265625" style="3" customWidth="1"/>
    <col min="12302" max="12302" width="2.7265625" style="3" customWidth="1"/>
    <col min="12303" max="12304" width="3.08984375" style="3" customWidth="1"/>
    <col min="12305" max="12305" width="6.6328125" style="3" customWidth="1"/>
    <col min="12306" max="12306" width="9.08984375" style="3" customWidth="1"/>
    <col min="12307" max="12307" width="7.08984375" style="3" customWidth="1"/>
    <col min="12308" max="12310" width="9.08984375" style="3" customWidth="1"/>
    <col min="12311" max="12312" width="8.08984375" style="3" customWidth="1"/>
    <col min="12313" max="12544" width="9" style="3"/>
    <col min="12545" max="12545" width="0" style="3" hidden="1" customWidth="1"/>
    <col min="12546" max="12546" width="2.7265625" style="3" customWidth="1"/>
    <col min="12547" max="12548" width="3.08984375" style="3" customWidth="1"/>
    <col min="12549" max="12549" width="6.6328125" style="3" customWidth="1"/>
    <col min="12550" max="12550" width="9.08984375" style="3" customWidth="1"/>
    <col min="12551" max="12551" width="7.08984375" style="3" customWidth="1"/>
    <col min="12552" max="12554" width="9.08984375" style="3" customWidth="1"/>
    <col min="12555" max="12556" width="8.08984375" style="3" customWidth="1"/>
    <col min="12557" max="12557" width="3.7265625" style="3" customWidth="1"/>
    <col min="12558" max="12558" width="2.7265625" style="3" customWidth="1"/>
    <col min="12559" max="12560" width="3.08984375" style="3" customWidth="1"/>
    <col min="12561" max="12561" width="6.6328125" style="3" customWidth="1"/>
    <col min="12562" max="12562" width="9.08984375" style="3" customWidth="1"/>
    <col min="12563" max="12563" width="7.08984375" style="3" customWidth="1"/>
    <col min="12564" max="12566" width="9.08984375" style="3" customWidth="1"/>
    <col min="12567" max="12568" width="8.08984375" style="3" customWidth="1"/>
    <col min="12569" max="12800" width="9" style="3"/>
    <col min="12801" max="12801" width="0" style="3" hidden="1" customWidth="1"/>
    <col min="12802" max="12802" width="2.7265625" style="3" customWidth="1"/>
    <col min="12803" max="12804" width="3.08984375" style="3" customWidth="1"/>
    <col min="12805" max="12805" width="6.6328125" style="3" customWidth="1"/>
    <col min="12806" max="12806" width="9.08984375" style="3" customWidth="1"/>
    <col min="12807" max="12807" width="7.08984375" style="3" customWidth="1"/>
    <col min="12808" max="12810" width="9.08984375" style="3" customWidth="1"/>
    <col min="12811" max="12812" width="8.08984375" style="3" customWidth="1"/>
    <col min="12813" max="12813" width="3.7265625" style="3" customWidth="1"/>
    <col min="12814" max="12814" width="2.7265625" style="3" customWidth="1"/>
    <col min="12815" max="12816" width="3.08984375" style="3" customWidth="1"/>
    <col min="12817" max="12817" width="6.6328125" style="3" customWidth="1"/>
    <col min="12818" max="12818" width="9.08984375" style="3" customWidth="1"/>
    <col min="12819" max="12819" width="7.08984375" style="3" customWidth="1"/>
    <col min="12820" max="12822" width="9.08984375" style="3" customWidth="1"/>
    <col min="12823" max="12824" width="8.08984375" style="3" customWidth="1"/>
    <col min="12825" max="13056" width="9" style="3"/>
    <col min="13057" max="13057" width="0" style="3" hidden="1" customWidth="1"/>
    <col min="13058" max="13058" width="2.7265625" style="3" customWidth="1"/>
    <col min="13059" max="13060" width="3.08984375" style="3" customWidth="1"/>
    <col min="13061" max="13061" width="6.6328125" style="3" customWidth="1"/>
    <col min="13062" max="13062" width="9.08984375" style="3" customWidth="1"/>
    <col min="13063" max="13063" width="7.08984375" style="3" customWidth="1"/>
    <col min="13064" max="13066" width="9.08984375" style="3" customWidth="1"/>
    <col min="13067" max="13068" width="8.08984375" style="3" customWidth="1"/>
    <col min="13069" max="13069" width="3.7265625" style="3" customWidth="1"/>
    <col min="13070" max="13070" width="2.7265625" style="3" customWidth="1"/>
    <col min="13071" max="13072" width="3.08984375" style="3" customWidth="1"/>
    <col min="13073" max="13073" width="6.6328125" style="3" customWidth="1"/>
    <col min="13074" max="13074" width="9.08984375" style="3" customWidth="1"/>
    <col min="13075" max="13075" width="7.08984375" style="3" customWidth="1"/>
    <col min="13076" max="13078" width="9.08984375" style="3" customWidth="1"/>
    <col min="13079" max="13080" width="8.08984375" style="3" customWidth="1"/>
    <col min="13081" max="13312" width="9" style="3"/>
    <col min="13313" max="13313" width="0" style="3" hidden="1" customWidth="1"/>
    <col min="13314" max="13314" width="2.7265625" style="3" customWidth="1"/>
    <col min="13315" max="13316" width="3.08984375" style="3" customWidth="1"/>
    <col min="13317" max="13317" width="6.6328125" style="3" customWidth="1"/>
    <col min="13318" max="13318" width="9.08984375" style="3" customWidth="1"/>
    <col min="13319" max="13319" width="7.08984375" style="3" customWidth="1"/>
    <col min="13320" max="13322" width="9.08984375" style="3" customWidth="1"/>
    <col min="13323" max="13324" width="8.08984375" style="3" customWidth="1"/>
    <col min="13325" max="13325" width="3.7265625" style="3" customWidth="1"/>
    <col min="13326" max="13326" width="2.7265625" style="3" customWidth="1"/>
    <col min="13327" max="13328" width="3.08984375" style="3" customWidth="1"/>
    <col min="13329" max="13329" width="6.6328125" style="3" customWidth="1"/>
    <col min="13330" max="13330" width="9.08984375" style="3" customWidth="1"/>
    <col min="13331" max="13331" width="7.08984375" style="3" customWidth="1"/>
    <col min="13332" max="13334" width="9.08984375" style="3" customWidth="1"/>
    <col min="13335" max="13336" width="8.08984375" style="3" customWidth="1"/>
    <col min="13337" max="13568" width="9" style="3"/>
    <col min="13569" max="13569" width="0" style="3" hidden="1" customWidth="1"/>
    <col min="13570" max="13570" width="2.7265625" style="3" customWidth="1"/>
    <col min="13571" max="13572" width="3.08984375" style="3" customWidth="1"/>
    <col min="13573" max="13573" width="6.6328125" style="3" customWidth="1"/>
    <col min="13574" max="13574" width="9.08984375" style="3" customWidth="1"/>
    <col min="13575" max="13575" width="7.08984375" style="3" customWidth="1"/>
    <col min="13576" max="13578" width="9.08984375" style="3" customWidth="1"/>
    <col min="13579" max="13580" width="8.08984375" style="3" customWidth="1"/>
    <col min="13581" max="13581" width="3.7265625" style="3" customWidth="1"/>
    <col min="13582" max="13582" width="2.7265625" style="3" customWidth="1"/>
    <col min="13583" max="13584" width="3.08984375" style="3" customWidth="1"/>
    <col min="13585" max="13585" width="6.6328125" style="3" customWidth="1"/>
    <col min="13586" max="13586" width="9.08984375" style="3" customWidth="1"/>
    <col min="13587" max="13587" width="7.08984375" style="3" customWidth="1"/>
    <col min="13588" max="13590" width="9.08984375" style="3" customWidth="1"/>
    <col min="13591" max="13592" width="8.08984375" style="3" customWidth="1"/>
    <col min="13593" max="13824" width="9" style="3"/>
    <col min="13825" max="13825" width="0" style="3" hidden="1" customWidth="1"/>
    <col min="13826" max="13826" width="2.7265625" style="3" customWidth="1"/>
    <col min="13827" max="13828" width="3.08984375" style="3" customWidth="1"/>
    <col min="13829" max="13829" width="6.6328125" style="3" customWidth="1"/>
    <col min="13830" max="13830" width="9.08984375" style="3" customWidth="1"/>
    <col min="13831" max="13831" width="7.08984375" style="3" customWidth="1"/>
    <col min="13832" max="13834" width="9.08984375" style="3" customWidth="1"/>
    <col min="13835" max="13836" width="8.08984375" style="3" customWidth="1"/>
    <col min="13837" max="13837" width="3.7265625" style="3" customWidth="1"/>
    <col min="13838" max="13838" width="2.7265625" style="3" customWidth="1"/>
    <col min="13839" max="13840" width="3.08984375" style="3" customWidth="1"/>
    <col min="13841" max="13841" width="6.6328125" style="3" customWidth="1"/>
    <col min="13842" max="13842" width="9.08984375" style="3" customWidth="1"/>
    <col min="13843" max="13843" width="7.08984375" style="3" customWidth="1"/>
    <col min="13844" max="13846" width="9.08984375" style="3" customWidth="1"/>
    <col min="13847" max="13848" width="8.08984375" style="3" customWidth="1"/>
    <col min="13849" max="14080" width="9" style="3"/>
    <col min="14081" max="14081" width="0" style="3" hidden="1" customWidth="1"/>
    <col min="14082" max="14082" width="2.7265625" style="3" customWidth="1"/>
    <col min="14083" max="14084" width="3.08984375" style="3" customWidth="1"/>
    <col min="14085" max="14085" width="6.6328125" style="3" customWidth="1"/>
    <col min="14086" max="14086" width="9.08984375" style="3" customWidth="1"/>
    <col min="14087" max="14087" width="7.08984375" style="3" customWidth="1"/>
    <col min="14088" max="14090" width="9.08984375" style="3" customWidth="1"/>
    <col min="14091" max="14092" width="8.08984375" style="3" customWidth="1"/>
    <col min="14093" max="14093" width="3.7265625" style="3" customWidth="1"/>
    <col min="14094" max="14094" width="2.7265625" style="3" customWidth="1"/>
    <col min="14095" max="14096" width="3.08984375" style="3" customWidth="1"/>
    <col min="14097" max="14097" width="6.6328125" style="3" customWidth="1"/>
    <col min="14098" max="14098" width="9.08984375" style="3" customWidth="1"/>
    <col min="14099" max="14099" width="7.08984375" style="3" customWidth="1"/>
    <col min="14100" max="14102" width="9.08984375" style="3" customWidth="1"/>
    <col min="14103" max="14104" width="8.08984375" style="3" customWidth="1"/>
    <col min="14105" max="14336" width="9" style="3"/>
    <col min="14337" max="14337" width="0" style="3" hidden="1" customWidth="1"/>
    <col min="14338" max="14338" width="2.7265625" style="3" customWidth="1"/>
    <col min="14339" max="14340" width="3.08984375" style="3" customWidth="1"/>
    <col min="14341" max="14341" width="6.6328125" style="3" customWidth="1"/>
    <col min="14342" max="14342" width="9.08984375" style="3" customWidth="1"/>
    <col min="14343" max="14343" width="7.08984375" style="3" customWidth="1"/>
    <col min="14344" max="14346" width="9.08984375" style="3" customWidth="1"/>
    <col min="14347" max="14348" width="8.08984375" style="3" customWidth="1"/>
    <col min="14349" max="14349" width="3.7265625" style="3" customWidth="1"/>
    <col min="14350" max="14350" width="2.7265625" style="3" customWidth="1"/>
    <col min="14351" max="14352" width="3.08984375" style="3" customWidth="1"/>
    <col min="14353" max="14353" width="6.6328125" style="3" customWidth="1"/>
    <col min="14354" max="14354" width="9.08984375" style="3" customWidth="1"/>
    <col min="14355" max="14355" width="7.08984375" style="3" customWidth="1"/>
    <col min="14356" max="14358" width="9.08984375" style="3" customWidth="1"/>
    <col min="14359" max="14360" width="8.08984375" style="3" customWidth="1"/>
    <col min="14361" max="14592" width="9" style="3"/>
    <col min="14593" max="14593" width="0" style="3" hidden="1" customWidth="1"/>
    <col min="14594" max="14594" width="2.7265625" style="3" customWidth="1"/>
    <col min="14595" max="14596" width="3.08984375" style="3" customWidth="1"/>
    <col min="14597" max="14597" width="6.6328125" style="3" customWidth="1"/>
    <col min="14598" max="14598" width="9.08984375" style="3" customWidth="1"/>
    <col min="14599" max="14599" width="7.08984375" style="3" customWidth="1"/>
    <col min="14600" max="14602" width="9.08984375" style="3" customWidth="1"/>
    <col min="14603" max="14604" width="8.08984375" style="3" customWidth="1"/>
    <col min="14605" max="14605" width="3.7265625" style="3" customWidth="1"/>
    <col min="14606" max="14606" width="2.7265625" style="3" customWidth="1"/>
    <col min="14607" max="14608" width="3.08984375" style="3" customWidth="1"/>
    <col min="14609" max="14609" width="6.6328125" style="3" customWidth="1"/>
    <col min="14610" max="14610" width="9.08984375" style="3" customWidth="1"/>
    <col min="14611" max="14611" width="7.08984375" style="3" customWidth="1"/>
    <col min="14612" max="14614" width="9.08984375" style="3" customWidth="1"/>
    <col min="14615" max="14616" width="8.08984375" style="3" customWidth="1"/>
    <col min="14617" max="14848" width="9" style="3"/>
    <col min="14849" max="14849" width="0" style="3" hidden="1" customWidth="1"/>
    <col min="14850" max="14850" width="2.7265625" style="3" customWidth="1"/>
    <col min="14851" max="14852" width="3.08984375" style="3" customWidth="1"/>
    <col min="14853" max="14853" width="6.6328125" style="3" customWidth="1"/>
    <col min="14854" max="14854" width="9.08984375" style="3" customWidth="1"/>
    <col min="14855" max="14855" width="7.08984375" style="3" customWidth="1"/>
    <col min="14856" max="14858" width="9.08984375" style="3" customWidth="1"/>
    <col min="14859" max="14860" width="8.08984375" style="3" customWidth="1"/>
    <col min="14861" max="14861" width="3.7265625" style="3" customWidth="1"/>
    <col min="14862" max="14862" width="2.7265625" style="3" customWidth="1"/>
    <col min="14863" max="14864" width="3.08984375" style="3" customWidth="1"/>
    <col min="14865" max="14865" width="6.6328125" style="3" customWidth="1"/>
    <col min="14866" max="14866" width="9.08984375" style="3" customWidth="1"/>
    <col min="14867" max="14867" width="7.08984375" style="3" customWidth="1"/>
    <col min="14868" max="14870" width="9.08984375" style="3" customWidth="1"/>
    <col min="14871" max="14872" width="8.08984375" style="3" customWidth="1"/>
    <col min="14873" max="15104" width="9" style="3"/>
    <col min="15105" max="15105" width="0" style="3" hidden="1" customWidth="1"/>
    <col min="15106" max="15106" width="2.7265625" style="3" customWidth="1"/>
    <col min="15107" max="15108" width="3.08984375" style="3" customWidth="1"/>
    <col min="15109" max="15109" width="6.6328125" style="3" customWidth="1"/>
    <col min="15110" max="15110" width="9.08984375" style="3" customWidth="1"/>
    <col min="15111" max="15111" width="7.08984375" style="3" customWidth="1"/>
    <col min="15112" max="15114" width="9.08984375" style="3" customWidth="1"/>
    <col min="15115" max="15116" width="8.08984375" style="3" customWidth="1"/>
    <col min="15117" max="15117" width="3.7265625" style="3" customWidth="1"/>
    <col min="15118" max="15118" width="2.7265625" style="3" customWidth="1"/>
    <col min="15119" max="15120" width="3.08984375" style="3" customWidth="1"/>
    <col min="15121" max="15121" width="6.6328125" style="3" customWidth="1"/>
    <col min="15122" max="15122" width="9.08984375" style="3" customWidth="1"/>
    <col min="15123" max="15123" width="7.08984375" style="3" customWidth="1"/>
    <col min="15124" max="15126" width="9.08984375" style="3" customWidth="1"/>
    <col min="15127" max="15128" width="8.08984375" style="3" customWidth="1"/>
    <col min="15129" max="15360" width="9" style="3"/>
    <col min="15361" max="15361" width="0" style="3" hidden="1" customWidth="1"/>
    <col min="15362" max="15362" width="2.7265625" style="3" customWidth="1"/>
    <col min="15363" max="15364" width="3.08984375" style="3" customWidth="1"/>
    <col min="15365" max="15365" width="6.6328125" style="3" customWidth="1"/>
    <col min="15366" max="15366" width="9.08984375" style="3" customWidth="1"/>
    <col min="15367" max="15367" width="7.08984375" style="3" customWidth="1"/>
    <col min="15368" max="15370" width="9.08984375" style="3" customWidth="1"/>
    <col min="15371" max="15372" width="8.08984375" style="3" customWidth="1"/>
    <col min="15373" max="15373" width="3.7265625" style="3" customWidth="1"/>
    <col min="15374" max="15374" width="2.7265625" style="3" customWidth="1"/>
    <col min="15375" max="15376" width="3.08984375" style="3" customWidth="1"/>
    <col min="15377" max="15377" width="6.6328125" style="3" customWidth="1"/>
    <col min="15378" max="15378" width="9.08984375" style="3" customWidth="1"/>
    <col min="15379" max="15379" width="7.08984375" style="3" customWidth="1"/>
    <col min="15380" max="15382" width="9.08984375" style="3" customWidth="1"/>
    <col min="15383" max="15384" width="8.08984375" style="3" customWidth="1"/>
    <col min="15385" max="15616" width="9" style="3"/>
    <col min="15617" max="15617" width="0" style="3" hidden="1" customWidth="1"/>
    <col min="15618" max="15618" width="2.7265625" style="3" customWidth="1"/>
    <col min="15619" max="15620" width="3.08984375" style="3" customWidth="1"/>
    <col min="15621" max="15621" width="6.6328125" style="3" customWidth="1"/>
    <col min="15622" max="15622" width="9.08984375" style="3" customWidth="1"/>
    <col min="15623" max="15623" width="7.08984375" style="3" customWidth="1"/>
    <col min="15624" max="15626" width="9.08984375" style="3" customWidth="1"/>
    <col min="15627" max="15628" width="8.08984375" style="3" customWidth="1"/>
    <col min="15629" max="15629" width="3.7265625" style="3" customWidth="1"/>
    <col min="15630" max="15630" width="2.7265625" style="3" customWidth="1"/>
    <col min="15631" max="15632" width="3.08984375" style="3" customWidth="1"/>
    <col min="15633" max="15633" width="6.6328125" style="3" customWidth="1"/>
    <col min="15634" max="15634" width="9.08984375" style="3" customWidth="1"/>
    <col min="15635" max="15635" width="7.08984375" style="3" customWidth="1"/>
    <col min="15636" max="15638" width="9.08984375" style="3" customWidth="1"/>
    <col min="15639" max="15640" width="8.08984375" style="3" customWidth="1"/>
    <col min="15641" max="15872" width="9" style="3"/>
    <col min="15873" max="15873" width="0" style="3" hidden="1" customWidth="1"/>
    <col min="15874" max="15874" width="2.7265625" style="3" customWidth="1"/>
    <col min="15875" max="15876" width="3.08984375" style="3" customWidth="1"/>
    <col min="15877" max="15877" width="6.6328125" style="3" customWidth="1"/>
    <col min="15878" max="15878" width="9.08984375" style="3" customWidth="1"/>
    <col min="15879" max="15879" width="7.08984375" style="3" customWidth="1"/>
    <col min="15880" max="15882" width="9.08984375" style="3" customWidth="1"/>
    <col min="15883" max="15884" width="8.08984375" style="3" customWidth="1"/>
    <col min="15885" max="15885" width="3.7265625" style="3" customWidth="1"/>
    <col min="15886" max="15886" width="2.7265625" style="3" customWidth="1"/>
    <col min="15887" max="15888" width="3.08984375" style="3" customWidth="1"/>
    <col min="15889" max="15889" width="6.6328125" style="3" customWidth="1"/>
    <col min="15890" max="15890" width="9.08984375" style="3" customWidth="1"/>
    <col min="15891" max="15891" width="7.08984375" style="3" customWidth="1"/>
    <col min="15892" max="15894" width="9.08984375" style="3" customWidth="1"/>
    <col min="15895" max="15896" width="8.08984375" style="3" customWidth="1"/>
    <col min="15897" max="16128" width="9" style="3"/>
    <col min="16129" max="16129" width="0" style="3" hidden="1" customWidth="1"/>
    <col min="16130" max="16130" width="2.7265625" style="3" customWidth="1"/>
    <col min="16131" max="16132" width="3.08984375" style="3" customWidth="1"/>
    <col min="16133" max="16133" width="6.6328125" style="3" customWidth="1"/>
    <col min="16134" max="16134" width="9.08984375" style="3" customWidth="1"/>
    <col min="16135" max="16135" width="7.08984375" style="3" customWidth="1"/>
    <col min="16136" max="16138" width="9.08984375" style="3" customWidth="1"/>
    <col min="16139" max="16140" width="8.08984375" style="3" customWidth="1"/>
    <col min="16141" max="16141" width="3.7265625" style="3" customWidth="1"/>
    <col min="16142" max="16142" width="2.7265625" style="3" customWidth="1"/>
    <col min="16143" max="16144" width="3.08984375" style="3" customWidth="1"/>
    <col min="16145" max="16145" width="6.6328125" style="3" customWidth="1"/>
    <col min="16146" max="16146" width="9.08984375" style="3" customWidth="1"/>
    <col min="16147" max="16147" width="7.08984375" style="3" customWidth="1"/>
    <col min="16148" max="16150" width="9.08984375" style="3" customWidth="1"/>
    <col min="16151" max="16152" width="8.08984375" style="3" customWidth="1"/>
    <col min="16153" max="16384" width="9" style="3"/>
  </cols>
  <sheetData>
    <row r="1" spans="1:24" ht="17.25" customHeight="1" x14ac:dyDescent="0.25">
      <c r="A1" s="8"/>
      <c r="B1" s="117" t="s">
        <v>69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N1" s="5"/>
      <c r="O1" s="5"/>
      <c r="P1" s="5"/>
      <c r="Q1" s="5"/>
    </row>
    <row r="2" spans="1:24" s="1" customFormat="1" ht="6" customHeight="1" x14ac:dyDescent="0.2">
      <c r="A2" s="9"/>
      <c r="D2" s="66"/>
      <c r="E2" s="66"/>
      <c r="F2" s="6"/>
      <c r="G2" s="6"/>
      <c r="H2" s="6"/>
      <c r="I2" s="6"/>
      <c r="J2" s="6"/>
      <c r="K2" s="6"/>
      <c r="L2" s="6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1" customFormat="1" ht="10" customHeight="1" x14ac:dyDescent="0.2">
      <c r="A3" s="9"/>
      <c r="B3" s="7" t="s">
        <v>280</v>
      </c>
      <c r="C3" s="7"/>
      <c r="D3" s="66"/>
      <c r="E3" s="66"/>
      <c r="F3" s="6"/>
      <c r="G3" s="6"/>
      <c r="H3" s="6"/>
      <c r="I3" s="6"/>
      <c r="J3" s="6"/>
      <c r="K3" s="6"/>
      <c r="L3" s="6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2" customFormat="1" ht="8.5" customHeight="1" x14ac:dyDescent="0.2">
      <c r="A4" s="11"/>
      <c r="B4" s="132"/>
      <c r="C4" s="133"/>
      <c r="D4" s="133"/>
      <c r="E4" s="134"/>
      <c r="F4" s="118" t="s">
        <v>71</v>
      </c>
      <c r="G4" s="119"/>
      <c r="H4" s="120"/>
      <c r="I4" s="121" t="s">
        <v>72</v>
      </c>
      <c r="J4" s="122" t="s">
        <v>73</v>
      </c>
      <c r="K4" s="118" t="s">
        <v>74</v>
      </c>
      <c r="L4" s="123"/>
      <c r="N4" s="78" t="s">
        <v>75</v>
      </c>
      <c r="O4" s="131" t="s">
        <v>76</v>
      </c>
      <c r="P4" s="114" t="s">
        <v>75</v>
      </c>
      <c r="Q4" s="115"/>
      <c r="R4" s="15">
        <v>112152</v>
      </c>
      <c r="S4" s="16">
        <v>6</v>
      </c>
      <c r="T4" s="17">
        <f t="shared" ref="T4:T67" si="0">SUM(R4:S4)</f>
        <v>112158</v>
      </c>
      <c r="U4" s="18">
        <v>372051</v>
      </c>
      <c r="V4" s="18">
        <v>2239</v>
      </c>
      <c r="W4" s="15">
        <v>2228</v>
      </c>
      <c r="X4" s="17">
        <f t="shared" ref="X4:X67" si="1">SUM(T4:V4)</f>
        <v>486448</v>
      </c>
    </row>
    <row r="5" spans="1:24" s="2" customFormat="1" ht="8.5" customHeight="1" x14ac:dyDescent="0.2">
      <c r="A5" s="11"/>
      <c r="B5" s="135"/>
      <c r="C5" s="136"/>
      <c r="D5" s="136"/>
      <c r="E5" s="137"/>
      <c r="F5" s="22" t="s">
        <v>77</v>
      </c>
      <c r="G5" s="23" t="s">
        <v>78</v>
      </c>
      <c r="H5" s="24" t="s">
        <v>79</v>
      </c>
      <c r="I5" s="121"/>
      <c r="J5" s="122"/>
      <c r="K5" s="22" t="s">
        <v>80</v>
      </c>
      <c r="L5" s="25"/>
      <c r="N5" s="79"/>
      <c r="O5" s="71"/>
      <c r="P5" s="91" t="s">
        <v>281</v>
      </c>
      <c r="Q5" s="92"/>
      <c r="R5" s="27">
        <v>95554</v>
      </c>
      <c r="S5" s="28">
        <v>7</v>
      </c>
      <c r="T5" s="29">
        <f t="shared" si="0"/>
        <v>95561</v>
      </c>
      <c r="U5" s="30">
        <v>243042</v>
      </c>
      <c r="V5" s="30">
        <v>1506</v>
      </c>
      <c r="W5" s="27">
        <v>1551</v>
      </c>
      <c r="X5" s="29">
        <f t="shared" si="1"/>
        <v>340109</v>
      </c>
    </row>
    <row r="6" spans="1:24" s="2" customFormat="1" ht="8.5" customHeight="1" x14ac:dyDescent="0.2">
      <c r="A6" s="11"/>
      <c r="B6" s="126" t="s">
        <v>282</v>
      </c>
      <c r="C6" s="81" t="s">
        <v>84</v>
      </c>
      <c r="D6" s="82"/>
      <c r="E6" s="83"/>
      <c r="F6" s="15">
        <v>85908</v>
      </c>
      <c r="G6" s="16">
        <v>10</v>
      </c>
      <c r="H6" s="17">
        <f t="shared" ref="H6:H42" si="2">SUM(F6:G6)</f>
        <v>85918</v>
      </c>
      <c r="I6" s="18">
        <v>387510</v>
      </c>
      <c r="J6" s="18">
        <v>3617</v>
      </c>
      <c r="K6" s="15">
        <v>8189</v>
      </c>
      <c r="L6" s="17">
        <f t="shared" ref="L6:L42" si="3">SUM(H6:J6)</f>
        <v>477045</v>
      </c>
      <c r="N6" s="79"/>
      <c r="O6" s="116" t="s">
        <v>88</v>
      </c>
      <c r="P6" s="91"/>
      <c r="Q6" s="92"/>
      <c r="R6" s="27">
        <v>83116</v>
      </c>
      <c r="S6" s="28">
        <v>9</v>
      </c>
      <c r="T6" s="29">
        <f t="shared" si="0"/>
        <v>83125</v>
      </c>
      <c r="U6" s="30">
        <v>283553</v>
      </c>
      <c r="V6" s="30">
        <v>1271</v>
      </c>
      <c r="W6" s="27">
        <v>1931</v>
      </c>
      <c r="X6" s="29">
        <f t="shared" si="1"/>
        <v>367949</v>
      </c>
    </row>
    <row r="7" spans="1:24" s="2" customFormat="1" ht="8.5" customHeight="1" x14ac:dyDescent="0.2">
      <c r="A7" s="11"/>
      <c r="B7" s="126"/>
      <c r="C7" s="84" t="s">
        <v>86</v>
      </c>
      <c r="D7" s="85"/>
      <c r="E7" s="86"/>
      <c r="F7" s="27">
        <v>28059</v>
      </c>
      <c r="G7" s="28">
        <v>1</v>
      </c>
      <c r="H7" s="29">
        <f t="shared" si="2"/>
        <v>28060</v>
      </c>
      <c r="I7" s="30">
        <v>95349</v>
      </c>
      <c r="J7" s="30">
        <v>512</v>
      </c>
      <c r="K7" s="27">
        <v>896</v>
      </c>
      <c r="L7" s="29">
        <f t="shared" si="3"/>
        <v>123921</v>
      </c>
      <c r="N7" s="79"/>
      <c r="O7" s="71" t="s">
        <v>91</v>
      </c>
      <c r="P7" s="91" t="s">
        <v>92</v>
      </c>
      <c r="Q7" s="92"/>
      <c r="R7" s="27">
        <v>54868</v>
      </c>
      <c r="S7" s="28">
        <v>5</v>
      </c>
      <c r="T7" s="29">
        <f t="shared" si="0"/>
        <v>54873</v>
      </c>
      <c r="U7" s="30">
        <v>149607</v>
      </c>
      <c r="V7" s="30">
        <v>754</v>
      </c>
      <c r="W7" s="27">
        <v>996</v>
      </c>
      <c r="X7" s="29">
        <f t="shared" si="1"/>
        <v>205234</v>
      </c>
    </row>
    <row r="8" spans="1:24" s="2" customFormat="1" ht="8.5" customHeight="1" x14ac:dyDescent="0.2">
      <c r="A8" s="11"/>
      <c r="B8" s="126"/>
      <c r="C8" s="84" t="s">
        <v>87</v>
      </c>
      <c r="D8" s="85"/>
      <c r="E8" s="86"/>
      <c r="F8" s="27">
        <v>40729</v>
      </c>
      <c r="G8" s="28">
        <v>3</v>
      </c>
      <c r="H8" s="29">
        <f t="shared" si="2"/>
        <v>40732</v>
      </c>
      <c r="I8" s="30">
        <v>121650</v>
      </c>
      <c r="J8" s="30">
        <v>858</v>
      </c>
      <c r="K8" s="27">
        <v>1664</v>
      </c>
      <c r="L8" s="29">
        <f t="shared" si="3"/>
        <v>163240</v>
      </c>
      <c r="N8" s="79"/>
      <c r="O8" s="71"/>
      <c r="P8" s="91" t="s">
        <v>94</v>
      </c>
      <c r="Q8" s="92"/>
      <c r="R8" s="27">
        <v>27212</v>
      </c>
      <c r="S8" s="28">
        <v>14</v>
      </c>
      <c r="T8" s="29">
        <f t="shared" si="0"/>
        <v>27226</v>
      </c>
      <c r="U8" s="30">
        <v>123334</v>
      </c>
      <c r="V8" s="30">
        <v>787</v>
      </c>
      <c r="W8" s="27">
        <v>1208</v>
      </c>
      <c r="X8" s="29">
        <f t="shared" si="1"/>
        <v>151347</v>
      </c>
    </row>
    <row r="9" spans="1:24" s="2" customFormat="1" ht="8.5" customHeight="1" x14ac:dyDescent="0.2">
      <c r="A9" s="11"/>
      <c r="B9" s="126"/>
      <c r="C9" s="84" t="s">
        <v>283</v>
      </c>
      <c r="D9" s="85"/>
      <c r="E9" s="86"/>
      <c r="F9" s="27">
        <v>27534</v>
      </c>
      <c r="G9" s="28">
        <v>2</v>
      </c>
      <c r="H9" s="29">
        <f t="shared" si="2"/>
        <v>27536</v>
      </c>
      <c r="I9" s="30">
        <v>92795</v>
      </c>
      <c r="J9" s="30">
        <v>508</v>
      </c>
      <c r="K9" s="27">
        <v>900</v>
      </c>
      <c r="L9" s="29">
        <f t="shared" si="3"/>
        <v>120839</v>
      </c>
      <c r="N9" s="79"/>
      <c r="O9" s="71"/>
      <c r="P9" s="91" t="s">
        <v>79</v>
      </c>
      <c r="Q9" s="92"/>
      <c r="R9" s="41">
        <f>SUM(R7:R8)</f>
        <v>82080</v>
      </c>
      <c r="S9" s="28">
        <f>SUM(S7:S8)</f>
        <v>19</v>
      </c>
      <c r="T9" s="29">
        <f t="shared" si="0"/>
        <v>82099</v>
      </c>
      <c r="U9" s="27">
        <f>SUM(U7:U8)</f>
        <v>272941</v>
      </c>
      <c r="V9" s="27">
        <f>SUM(V7:V8)</f>
        <v>1541</v>
      </c>
      <c r="W9" s="27">
        <f>SUM(W7:W8)</f>
        <v>2204</v>
      </c>
      <c r="X9" s="29">
        <f t="shared" si="1"/>
        <v>356581</v>
      </c>
    </row>
    <row r="10" spans="1:24" s="2" customFormat="1" ht="8.5" customHeight="1" x14ac:dyDescent="0.2">
      <c r="A10" s="11"/>
      <c r="B10" s="126"/>
      <c r="C10" s="84" t="s">
        <v>284</v>
      </c>
      <c r="D10" s="85"/>
      <c r="E10" s="86"/>
      <c r="F10" s="27">
        <v>21591</v>
      </c>
      <c r="G10" s="28">
        <v>0</v>
      </c>
      <c r="H10" s="29">
        <f t="shared" si="2"/>
        <v>21591</v>
      </c>
      <c r="I10" s="30">
        <v>68027</v>
      </c>
      <c r="J10" s="30">
        <v>385</v>
      </c>
      <c r="K10" s="27">
        <v>740</v>
      </c>
      <c r="L10" s="29">
        <f t="shared" si="3"/>
        <v>90003</v>
      </c>
      <c r="N10" s="79"/>
      <c r="O10" s="71" t="s">
        <v>97</v>
      </c>
      <c r="P10" s="91" t="s">
        <v>98</v>
      </c>
      <c r="Q10" s="92"/>
      <c r="R10" s="27">
        <v>149481</v>
      </c>
      <c r="S10" s="28">
        <v>31</v>
      </c>
      <c r="T10" s="29">
        <f t="shared" si="0"/>
        <v>149512</v>
      </c>
      <c r="U10" s="30">
        <v>283904</v>
      </c>
      <c r="V10" s="30">
        <v>2064</v>
      </c>
      <c r="W10" s="27">
        <v>2372</v>
      </c>
      <c r="X10" s="29">
        <f t="shared" si="1"/>
        <v>435480</v>
      </c>
    </row>
    <row r="11" spans="1:24" s="2" customFormat="1" ht="8.5" customHeight="1" x14ac:dyDescent="0.2">
      <c r="A11" s="11"/>
      <c r="B11" s="126"/>
      <c r="C11" s="84" t="s">
        <v>103</v>
      </c>
      <c r="D11" s="85"/>
      <c r="E11" s="86"/>
      <c r="F11" s="27">
        <v>26359</v>
      </c>
      <c r="G11" s="28">
        <v>2</v>
      </c>
      <c r="H11" s="29">
        <f t="shared" si="2"/>
        <v>26361</v>
      </c>
      <c r="I11" s="30">
        <v>77405</v>
      </c>
      <c r="J11" s="30">
        <v>385</v>
      </c>
      <c r="K11" s="27">
        <v>825</v>
      </c>
      <c r="L11" s="29">
        <f t="shared" si="3"/>
        <v>104151</v>
      </c>
      <c r="N11" s="79"/>
      <c r="O11" s="71"/>
      <c r="P11" s="99" t="s">
        <v>100</v>
      </c>
      <c r="Q11" s="31" t="s">
        <v>101</v>
      </c>
      <c r="R11" s="27">
        <v>123954</v>
      </c>
      <c r="S11" s="28">
        <v>23</v>
      </c>
      <c r="T11" s="29">
        <f t="shared" si="0"/>
        <v>123977</v>
      </c>
      <c r="U11" s="30">
        <v>235483</v>
      </c>
      <c r="V11" s="30">
        <v>1713</v>
      </c>
      <c r="W11" s="27">
        <v>2191</v>
      </c>
      <c r="X11" s="29">
        <f t="shared" si="1"/>
        <v>361173</v>
      </c>
    </row>
    <row r="12" spans="1:24" s="2" customFormat="1" ht="8.5" customHeight="1" x14ac:dyDescent="0.2">
      <c r="A12" s="11"/>
      <c r="B12" s="126"/>
      <c r="C12" s="84" t="s">
        <v>285</v>
      </c>
      <c r="D12" s="85"/>
      <c r="E12" s="86"/>
      <c r="F12" s="27">
        <v>24412</v>
      </c>
      <c r="G12" s="28">
        <v>3</v>
      </c>
      <c r="H12" s="29">
        <f t="shared" si="2"/>
        <v>24415</v>
      </c>
      <c r="I12" s="30">
        <v>62979</v>
      </c>
      <c r="J12" s="30">
        <v>408</v>
      </c>
      <c r="K12" s="27">
        <v>737</v>
      </c>
      <c r="L12" s="29">
        <f t="shared" si="3"/>
        <v>87802</v>
      </c>
      <c r="N12" s="79"/>
      <c r="O12" s="71"/>
      <c r="P12" s="113"/>
      <c r="Q12" s="31" t="s">
        <v>102</v>
      </c>
      <c r="R12" s="32">
        <v>25213</v>
      </c>
      <c r="S12" s="33">
        <v>5</v>
      </c>
      <c r="T12" s="29">
        <f t="shared" si="0"/>
        <v>25218</v>
      </c>
      <c r="U12" s="34">
        <v>56371</v>
      </c>
      <c r="V12" s="34">
        <v>377</v>
      </c>
      <c r="W12" s="32">
        <v>501</v>
      </c>
      <c r="X12" s="29">
        <f t="shared" si="1"/>
        <v>81966</v>
      </c>
    </row>
    <row r="13" spans="1:24" s="2" customFormat="1" ht="8.5" customHeight="1" x14ac:dyDescent="0.2">
      <c r="A13" s="11"/>
      <c r="B13" s="126"/>
      <c r="C13" s="75" t="s">
        <v>106</v>
      </c>
      <c r="D13" s="76"/>
      <c r="E13" s="77"/>
      <c r="F13" s="35">
        <f>SUM(F6:F12)</f>
        <v>254592</v>
      </c>
      <c r="G13" s="38">
        <f>SUM(G6:G12)</f>
        <v>21</v>
      </c>
      <c r="H13" s="37">
        <f t="shared" si="2"/>
        <v>254613</v>
      </c>
      <c r="I13" s="39">
        <f>SUM(I6:I12)</f>
        <v>905715</v>
      </c>
      <c r="J13" s="39">
        <f>SUM(J6:J12)</f>
        <v>6673</v>
      </c>
      <c r="K13" s="35">
        <f>SUM(K6:K12)</f>
        <v>13951</v>
      </c>
      <c r="L13" s="37">
        <f t="shared" si="3"/>
        <v>1167001</v>
      </c>
      <c r="N13" s="79"/>
      <c r="O13" s="71"/>
      <c r="P13" s="113"/>
      <c r="Q13" s="31" t="s">
        <v>79</v>
      </c>
      <c r="R13" s="41">
        <f>SUM(R11:R12)</f>
        <v>149167</v>
      </c>
      <c r="S13" s="28">
        <f>SUM(S11:S12)</f>
        <v>28</v>
      </c>
      <c r="T13" s="29">
        <f t="shared" si="0"/>
        <v>149195</v>
      </c>
      <c r="U13" s="27">
        <f>SUM(U11:U12)</f>
        <v>291854</v>
      </c>
      <c r="V13" s="27">
        <f>SUM(V11:V12)</f>
        <v>2090</v>
      </c>
      <c r="W13" s="27">
        <f>SUM(W11:W12)</f>
        <v>2692</v>
      </c>
      <c r="X13" s="29">
        <f t="shared" si="1"/>
        <v>443139</v>
      </c>
    </row>
    <row r="14" spans="1:24" s="2" customFormat="1" ht="8.5" customHeight="1" x14ac:dyDescent="0.2">
      <c r="A14" s="11"/>
      <c r="B14" s="78" t="s">
        <v>131</v>
      </c>
      <c r="C14" s="100" t="s">
        <v>113</v>
      </c>
      <c r="D14" s="101" t="s">
        <v>286</v>
      </c>
      <c r="E14" s="83"/>
      <c r="F14" s="27">
        <v>81895</v>
      </c>
      <c r="G14" s="28">
        <v>3</v>
      </c>
      <c r="H14" s="29">
        <f t="shared" si="2"/>
        <v>81898</v>
      </c>
      <c r="I14" s="30">
        <v>203633</v>
      </c>
      <c r="J14" s="30">
        <v>1569</v>
      </c>
      <c r="K14" s="27">
        <v>1370</v>
      </c>
      <c r="L14" s="29">
        <f t="shared" si="3"/>
        <v>287100</v>
      </c>
      <c r="N14" s="80"/>
      <c r="O14" s="75" t="s">
        <v>106</v>
      </c>
      <c r="P14" s="76"/>
      <c r="Q14" s="77"/>
      <c r="R14" s="44">
        <f>SUM(R4:R6,R9:R10,R13)</f>
        <v>671550</v>
      </c>
      <c r="S14" s="38">
        <f>SUM(S4:S6,S9:S10,S13)</f>
        <v>100</v>
      </c>
      <c r="T14" s="37">
        <f t="shared" si="0"/>
        <v>671650</v>
      </c>
      <c r="U14" s="35">
        <f>SUM(U4:U6,U9:U10,U13)</f>
        <v>1747345</v>
      </c>
      <c r="V14" s="35">
        <f>SUM(V4:V6,V9:V10,V13)</f>
        <v>10711</v>
      </c>
      <c r="W14" s="35">
        <f>SUM(W4:W6,W9:W10,W13)</f>
        <v>12978</v>
      </c>
      <c r="X14" s="37">
        <f t="shared" si="1"/>
        <v>2429706</v>
      </c>
    </row>
    <row r="15" spans="1:24" s="2" customFormat="1" ht="8.5" customHeight="1" x14ac:dyDescent="0.2">
      <c r="A15" s="11"/>
      <c r="B15" s="79"/>
      <c r="C15" s="98"/>
      <c r="D15" s="87" t="s">
        <v>120</v>
      </c>
      <c r="E15" s="86"/>
      <c r="F15" s="27">
        <v>50105</v>
      </c>
      <c r="G15" s="28">
        <v>0</v>
      </c>
      <c r="H15" s="29">
        <f t="shared" si="2"/>
        <v>50105</v>
      </c>
      <c r="I15" s="30">
        <v>117247</v>
      </c>
      <c r="J15" s="30">
        <v>827</v>
      </c>
      <c r="K15" s="27">
        <v>757</v>
      </c>
      <c r="L15" s="29">
        <f t="shared" si="3"/>
        <v>168179</v>
      </c>
      <c r="N15" s="78" t="s">
        <v>107</v>
      </c>
      <c r="O15" s="81" t="s">
        <v>108</v>
      </c>
      <c r="P15" s="82"/>
      <c r="Q15" s="83"/>
      <c r="R15" s="15">
        <v>77979</v>
      </c>
      <c r="S15" s="16">
        <v>4</v>
      </c>
      <c r="T15" s="17">
        <f t="shared" si="0"/>
        <v>77983</v>
      </c>
      <c r="U15" s="18">
        <v>207859</v>
      </c>
      <c r="V15" s="18">
        <v>1205</v>
      </c>
      <c r="W15" s="15">
        <v>1230</v>
      </c>
      <c r="X15" s="17">
        <f t="shared" si="1"/>
        <v>287047</v>
      </c>
    </row>
    <row r="16" spans="1:24" s="2" customFormat="1" ht="8.5" customHeight="1" x14ac:dyDescent="0.2">
      <c r="A16" s="11"/>
      <c r="B16" s="79"/>
      <c r="C16" s="71" t="s">
        <v>122</v>
      </c>
      <c r="D16" s="108" t="s">
        <v>123</v>
      </c>
      <c r="E16" s="109"/>
      <c r="F16" s="27">
        <v>78397</v>
      </c>
      <c r="G16" s="28">
        <v>9</v>
      </c>
      <c r="H16" s="29">
        <f t="shared" si="2"/>
        <v>78406</v>
      </c>
      <c r="I16" s="30">
        <v>148050</v>
      </c>
      <c r="J16" s="30">
        <v>992</v>
      </c>
      <c r="K16" s="27">
        <v>1142</v>
      </c>
      <c r="L16" s="29">
        <f t="shared" si="3"/>
        <v>227448</v>
      </c>
      <c r="N16" s="79"/>
      <c r="O16" s="96" t="s">
        <v>109</v>
      </c>
      <c r="P16" s="87" t="s">
        <v>110</v>
      </c>
      <c r="Q16" s="86"/>
      <c r="R16" s="27">
        <v>146295</v>
      </c>
      <c r="S16" s="28">
        <v>26</v>
      </c>
      <c r="T16" s="29">
        <f t="shared" si="0"/>
        <v>146321</v>
      </c>
      <c r="U16" s="30">
        <v>460233</v>
      </c>
      <c r="V16" s="30">
        <v>2574</v>
      </c>
      <c r="W16" s="27">
        <v>3060</v>
      </c>
      <c r="X16" s="29">
        <f t="shared" si="1"/>
        <v>609128</v>
      </c>
    </row>
    <row r="17" spans="1:24" s="2" customFormat="1" ht="8.5" customHeight="1" x14ac:dyDescent="0.2">
      <c r="A17" s="11"/>
      <c r="B17" s="79"/>
      <c r="C17" s="71"/>
      <c r="D17" s="87" t="s">
        <v>125</v>
      </c>
      <c r="E17" s="86"/>
      <c r="F17" s="27">
        <v>29859</v>
      </c>
      <c r="G17" s="28">
        <v>1</v>
      </c>
      <c r="H17" s="29">
        <f t="shared" si="2"/>
        <v>29860</v>
      </c>
      <c r="I17" s="30">
        <v>94167</v>
      </c>
      <c r="J17" s="30">
        <v>600</v>
      </c>
      <c r="K17" s="27">
        <v>811</v>
      </c>
      <c r="L17" s="29">
        <f t="shared" si="3"/>
        <v>124627</v>
      </c>
      <c r="N17" s="79"/>
      <c r="O17" s="97"/>
      <c r="P17" s="87" t="s">
        <v>111</v>
      </c>
      <c r="Q17" s="86"/>
      <c r="R17" s="27">
        <v>22020</v>
      </c>
      <c r="S17" s="28">
        <v>5</v>
      </c>
      <c r="T17" s="29">
        <f t="shared" si="0"/>
        <v>22025</v>
      </c>
      <c r="U17" s="30">
        <v>38998</v>
      </c>
      <c r="V17" s="30">
        <v>294</v>
      </c>
      <c r="W17" s="27">
        <v>289</v>
      </c>
      <c r="X17" s="29">
        <f t="shared" si="1"/>
        <v>61317</v>
      </c>
    </row>
    <row r="18" spans="1:24" s="2" customFormat="1" ht="8.5" customHeight="1" x14ac:dyDescent="0.2">
      <c r="A18" s="11"/>
      <c r="B18" s="79"/>
      <c r="C18" s="71"/>
      <c r="D18" s="87" t="s">
        <v>127</v>
      </c>
      <c r="E18" s="86"/>
      <c r="F18" s="27">
        <v>34257</v>
      </c>
      <c r="G18" s="28">
        <v>1</v>
      </c>
      <c r="H18" s="29">
        <f t="shared" si="2"/>
        <v>34258</v>
      </c>
      <c r="I18" s="30">
        <v>70925</v>
      </c>
      <c r="J18" s="30">
        <v>400</v>
      </c>
      <c r="K18" s="27">
        <v>460</v>
      </c>
      <c r="L18" s="29">
        <f t="shared" si="3"/>
        <v>105583</v>
      </c>
      <c r="N18" s="79"/>
      <c r="O18" s="98"/>
      <c r="P18" s="87" t="s">
        <v>79</v>
      </c>
      <c r="Q18" s="86"/>
      <c r="R18" s="27">
        <f>SUM(R16:R17)</f>
        <v>168315</v>
      </c>
      <c r="S18" s="28">
        <f>SUM(S16:S17)</f>
        <v>31</v>
      </c>
      <c r="T18" s="29">
        <f t="shared" si="0"/>
        <v>168346</v>
      </c>
      <c r="U18" s="30">
        <f>SUM(U16:U17)</f>
        <v>499231</v>
      </c>
      <c r="V18" s="30">
        <f>SUM(V16:V17)</f>
        <v>2868</v>
      </c>
      <c r="W18" s="27">
        <f>SUM(W16:W17)</f>
        <v>3349</v>
      </c>
      <c r="X18" s="29">
        <f t="shared" si="1"/>
        <v>670445</v>
      </c>
    </row>
    <row r="19" spans="1:24" s="2" customFormat="1" ht="8.5" customHeight="1" x14ac:dyDescent="0.2">
      <c r="A19" s="11"/>
      <c r="B19" s="79"/>
      <c r="C19" s="71"/>
      <c r="D19" s="111" t="s">
        <v>79</v>
      </c>
      <c r="E19" s="112"/>
      <c r="F19" s="41">
        <f>SUM(F16:F18)</f>
        <v>142513</v>
      </c>
      <c r="G19" s="28">
        <f>SUM(G16:G18)</f>
        <v>11</v>
      </c>
      <c r="H19" s="29">
        <f t="shared" si="2"/>
        <v>142524</v>
      </c>
      <c r="I19" s="30">
        <f>SUM(I16:I18)</f>
        <v>313142</v>
      </c>
      <c r="J19" s="30">
        <f>SUM(J16:J18)</f>
        <v>1992</v>
      </c>
      <c r="K19" s="27">
        <f>SUM(K16:K18)</f>
        <v>2413</v>
      </c>
      <c r="L19" s="29">
        <f>SUM(H19:J19)</f>
        <v>457658</v>
      </c>
      <c r="N19" s="79"/>
      <c r="O19" s="96" t="s">
        <v>117</v>
      </c>
      <c r="P19" s="87" t="s">
        <v>118</v>
      </c>
      <c r="Q19" s="86"/>
      <c r="R19" s="27">
        <v>74499</v>
      </c>
      <c r="S19" s="28">
        <v>14</v>
      </c>
      <c r="T19" s="29">
        <f t="shared" si="0"/>
        <v>74513</v>
      </c>
      <c r="U19" s="30">
        <v>257520</v>
      </c>
      <c r="V19" s="30">
        <v>1294</v>
      </c>
      <c r="W19" s="27">
        <v>1894</v>
      </c>
      <c r="X19" s="29">
        <f t="shared" si="1"/>
        <v>333327</v>
      </c>
    </row>
    <row r="20" spans="1:24" s="2" customFormat="1" ht="8.5" customHeight="1" x14ac:dyDescent="0.2">
      <c r="A20" s="11"/>
      <c r="B20" s="79"/>
      <c r="C20" s="96" t="s">
        <v>130</v>
      </c>
      <c r="D20" s="87" t="s">
        <v>131</v>
      </c>
      <c r="E20" s="86"/>
      <c r="F20" s="27">
        <v>124659</v>
      </c>
      <c r="G20" s="28">
        <v>10</v>
      </c>
      <c r="H20" s="29">
        <f t="shared" si="2"/>
        <v>124669</v>
      </c>
      <c r="I20" s="30">
        <v>318628</v>
      </c>
      <c r="J20" s="30">
        <v>2676</v>
      </c>
      <c r="K20" s="27">
        <v>2291</v>
      </c>
      <c r="L20" s="29">
        <f t="shared" si="3"/>
        <v>445973</v>
      </c>
      <c r="N20" s="79"/>
      <c r="O20" s="97"/>
      <c r="P20" s="87" t="s">
        <v>119</v>
      </c>
      <c r="Q20" s="86"/>
      <c r="R20" s="27">
        <v>99508</v>
      </c>
      <c r="S20" s="28">
        <v>14</v>
      </c>
      <c r="T20" s="29">
        <f t="shared" si="0"/>
        <v>99522</v>
      </c>
      <c r="U20" s="30">
        <v>350981</v>
      </c>
      <c r="V20" s="30">
        <v>1359</v>
      </c>
      <c r="W20" s="27">
        <v>2653</v>
      </c>
      <c r="X20" s="29">
        <f t="shared" si="1"/>
        <v>451862</v>
      </c>
    </row>
    <row r="21" spans="1:24" s="2" customFormat="1" ht="8.5" customHeight="1" x14ac:dyDescent="0.2">
      <c r="A21" s="11"/>
      <c r="B21" s="79"/>
      <c r="C21" s="97"/>
      <c r="D21" s="87" t="s">
        <v>133</v>
      </c>
      <c r="E21" s="86"/>
      <c r="F21" s="27">
        <v>32658</v>
      </c>
      <c r="G21" s="28">
        <v>4</v>
      </c>
      <c r="H21" s="29">
        <f t="shared" si="2"/>
        <v>32662</v>
      </c>
      <c r="I21" s="30">
        <v>145622</v>
      </c>
      <c r="J21" s="30">
        <v>981</v>
      </c>
      <c r="K21" s="27">
        <v>2546</v>
      </c>
      <c r="L21" s="29">
        <f t="shared" si="3"/>
        <v>179265</v>
      </c>
      <c r="N21" s="79"/>
      <c r="O21" s="97"/>
      <c r="P21" s="88" t="s">
        <v>121</v>
      </c>
      <c r="Q21" s="31" t="s">
        <v>121</v>
      </c>
      <c r="R21" s="32">
        <v>17086</v>
      </c>
      <c r="S21" s="33">
        <v>1</v>
      </c>
      <c r="T21" s="40">
        <f t="shared" si="0"/>
        <v>17087</v>
      </c>
      <c r="U21" s="34">
        <v>57695</v>
      </c>
      <c r="V21" s="34">
        <v>329</v>
      </c>
      <c r="W21" s="32">
        <v>655</v>
      </c>
      <c r="X21" s="40">
        <f t="shared" si="1"/>
        <v>75111</v>
      </c>
    </row>
    <row r="22" spans="1:24" s="2" customFormat="1" ht="8.5" customHeight="1" x14ac:dyDescent="0.2">
      <c r="A22" s="11"/>
      <c r="B22" s="79"/>
      <c r="C22" s="98"/>
      <c r="D22" s="87" t="s">
        <v>79</v>
      </c>
      <c r="E22" s="86"/>
      <c r="F22" s="41">
        <f>SUM(F20:F21)</f>
        <v>157317</v>
      </c>
      <c r="G22" s="28">
        <f>SUM(G20:G21)</f>
        <v>14</v>
      </c>
      <c r="H22" s="29">
        <f t="shared" si="2"/>
        <v>157331</v>
      </c>
      <c r="I22" s="27">
        <f>SUM(I20:I21)</f>
        <v>464250</v>
      </c>
      <c r="J22" s="27">
        <f>SUM(J20:J21)</f>
        <v>3657</v>
      </c>
      <c r="K22" s="27">
        <f>SUM(K20:K21)</f>
        <v>4837</v>
      </c>
      <c r="L22" s="29">
        <f t="shared" si="3"/>
        <v>625238</v>
      </c>
      <c r="N22" s="79"/>
      <c r="O22" s="97"/>
      <c r="P22" s="89"/>
      <c r="Q22" s="31" t="s">
        <v>124</v>
      </c>
      <c r="R22" s="32">
        <v>36444</v>
      </c>
      <c r="S22" s="33">
        <v>3</v>
      </c>
      <c r="T22" s="40">
        <f t="shared" si="0"/>
        <v>36447</v>
      </c>
      <c r="U22" s="34">
        <v>89198</v>
      </c>
      <c r="V22" s="34">
        <v>597</v>
      </c>
      <c r="W22" s="32">
        <v>695</v>
      </c>
      <c r="X22" s="40">
        <f t="shared" si="1"/>
        <v>126242</v>
      </c>
    </row>
    <row r="23" spans="1:24" s="2" customFormat="1" ht="8.5" customHeight="1" x14ac:dyDescent="0.2">
      <c r="A23" s="11"/>
      <c r="B23" s="79"/>
      <c r="C23" s="84" t="s">
        <v>136</v>
      </c>
      <c r="D23" s="85"/>
      <c r="E23" s="86"/>
      <c r="F23" s="27">
        <v>120714</v>
      </c>
      <c r="G23" s="28">
        <v>6</v>
      </c>
      <c r="H23" s="29">
        <f t="shared" si="2"/>
        <v>120720</v>
      </c>
      <c r="I23" s="30">
        <v>247275</v>
      </c>
      <c r="J23" s="30">
        <v>1941</v>
      </c>
      <c r="K23" s="27">
        <v>1879</v>
      </c>
      <c r="L23" s="29">
        <f t="shared" si="3"/>
        <v>369936</v>
      </c>
      <c r="N23" s="79"/>
      <c r="O23" s="97"/>
      <c r="P23" s="89"/>
      <c r="Q23" s="31" t="s">
        <v>126</v>
      </c>
      <c r="R23" s="32">
        <v>41128</v>
      </c>
      <c r="S23" s="33">
        <v>8</v>
      </c>
      <c r="T23" s="40">
        <f t="shared" si="0"/>
        <v>41136</v>
      </c>
      <c r="U23" s="34">
        <v>137478</v>
      </c>
      <c r="V23" s="34">
        <v>745</v>
      </c>
      <c r="W23" s="32">
        <v>885</v>
      </c>
      <c r="X23" s="40">
        <f t="shared" si="1"/>
        <v>179359</v>
      </c>
    </row>
    <row r="24" spans="1:24" s="2" customFormat="1" ht="8.5" customHeight="1" x14ac:dyDescent="0.2">
      <c r="A24" s="11"/>
      <c r="B24" s="79"/>
      <c r="C24" s="96" t="s">
        <v>138</v>
      </c>
      <c r="D24" s="87" t="s">
        <v>139</v>
      </c>
      <c r="E24" s="86"/>
      <c r="F24" s="27">
        <v>91256</v>
      </c>
      <c r="G24" s="28">
        <v>6</v>
      </c>
      <c r="H24" s="29">
        <f t="shared" si="2"/>
        <v>91262</v>
      </c>
      <c r="I24" s="30">
        <v>208810</v>
      </c>
      <c r="J24" s="30">
        <v>1616</v>
      </c>
      <c r="K24" s="27">
        <v>1533</v>
      </c>
      <c r="L24" s="29">
        <f t="shared" si="3"/>
        <v>301688</v>
      </c>
      <c r="N24" s="79"/>
      <c r="O24" s="98"/>
      <c r="P24" s="90"/>
      <c r="Q24" s="31" t="s">
        <v>79</v>
      </c>
      <c r="R24" s="27">
        <f>SUM(R21:R23)</f>
        <v>94658</v>
      </c>
      <c r="S24" s="28">
        <f>SUM(S21:S23)</f>
        <v>12</v>
      </c>
      <c r="T24" s="29">
        <f t="shared" si="0"/>
        <v>94670</v>
      </c>
      <c r="U24" s="30">
        <f>SUM(U21:U23)</f>
        <v>284371</v>
      </c>
      <c r="V24" s="30">
        <f>SUM(V21:V23)</f>
        <v>1671</v>
      </c>
      <c r="W24" s="27">
        <f>SUM(W21:W23)</f>
        <v>2235</v>
      </c>
      <c r="X24" s="29">
        <f t="shared" si="1"/>
        <v>380712</v>
      </c>
    </row>
    <row r="25" spans="1:24" s="2" customFormat="1" ht="8.5" customHeight="1" x14ac:dyDescent="0.2">
      <c r="A25" s="11"/>
      <c r="B25" s="79"/>
      <c r="C25" s="98"/>
      <c r="D25" s="87" t="s">
        <v>140</v>
      </c>
      <c r="E25" s="86"/>
      <c r="F25" s="27">
        <v>32552</v>
      </c>
      <c r="G25" s="28">
        <v>1</v>
      </c>
      <c r="H25" s="29">
        <f t="shared" si="2"/>
        <v>32553</v>
      </c>
      <c r="I25" s="30">
        <v>76088</v>
      </c>
      <c r="J25" s="30">
        <v>721</v>
      </c>
      <c r="K25" s="27">
        <v>404</v>
      </c>
      <c r="L25" s="29">
        <f t="shared" si="3"/>
        <v>109362</v>
      </c>
      <c r="N25" s="79"/>
      <c r="O25" s="96" t="s">
        <v>128</v>
      </c>
      <c r="P25" s="87" t="s">
        <v>129</v>
      </c>
      <c r="Q25" s="86"/>
      <c r="R25" s="27">
        <v>125137</v>
      </c>
      <c r="S25" s="28">
        <v>31</v>
      </c>
      <c r="T25" s="40">
        <f t="shared" si="0"/>
        <v>125168</v>
      </c>
      <c r="U25" s="30">
        <v>477270</v>
      </c>
      <c r="V25" s="30">
        <v>3714</v>
      </c>
      <c r="W25" s="27">
        <v>7819</v>
      </c>
      <c r="X25" s="40">
        <f t="shared" si="1"/>
        <v>606152</v>
      </c>
    </row>
    <row r="26" spans="1:24" s="2" customFormat="1" ht="8.5" customHeight="1" x14ac:dyDescent="0.2">
      <c r="A26" s="11"/>
      <c r="B26" s="79"/>
      <c r="C26" s="96" t="s">
        <v>143</v>
      </c>
      <c r="D26" s="88" t="s">
        <v>287</v>
      </c>
      <c r="E26" s="31" t="s">
        <v>144</v>
      </c>
      <c r="F26" s="27">
        <v>94290</v>
      </c>
      <c r="G26" s="28">
        <v>4</v>
      </c>
      <c r="H26" s="29">
        <f t="shared" si="2"/>
        <v>94294</v>
      </c>
      <c r="I26" s="30">
        <v>215993</v>
      </c>
      <c r="J26" s="30">
        <v>1539</v>
      </c>
      <c r="K26" s="27">
        <v>1472</v>
      </c>
      <c r="L26" s="29">
        <f t="shared" si="3"/>
        <v>311826</v>
      </c>
      <c r="N26" s="79"/>
      <c r="O26" s="97"/>
      <c r="P26" s="87" t="s">
        <v>132</v>
      </c>
      <c r="Q26" s="86"/>
      <c r="R26" s="27">
        <v>64096</v>
      </c>
      <c r="S26" s="28">
        <v>8</v>
      </c>
      <c r="T26" s="29">
        <f t="shared" si="0"/>
        <v>64104</v>
      </c>
      <c r="U26" s="30">
        <v>179307</v>
      </c>
      <c r="V26" s="30">
        <v>775</v>
      </c>
      <c r="W26" s="27">
        <v>1307</v>
      </c>
      <c r="X26" s="40">
        <f t="shared" si="1"/>
        <v>244186</v>
      </c>
    </row>
    <row r="27" spans="1:24" s="2" customFormat="1" ht="8.5" customHeight="1" x14ac:dyDescent="0.2">
      <c r="A27" s="11"/>
      <c r="B27" s="79"/>
      <c r="C27" s="97"/>
      <c r="D27" s="89"/>
      <c r="E27" s="31" t="s">
        <v>146</v>
      </c>
      <c r="F27" s="27">
        <v>34462</v>
      </c>
      <c r="G27" s="28">
        <v>2</v>
      </c>
      <c r="H27" s="29">
        <f t="shared" si="2"/>
        <v>34464</v>
      </c>
      <c r="I27" s="30">
        <v>61338</v>
      </c>
      <c r="J27" s="30">
        <v>790</v>
      </c>
      <c r="K27" s="27">
        <v>572</v>
      </c>
      <c r="L27" s="29">
        <f t="shared" si="3"/>
        <v>96592</v>
      </c>
      <c r="N27" s="79"/>
      <c r="O27" s="97"/>
      <c r="P27" s="88" t="s">
        <v>134</v>
      </c>
      <c r="Q27" s="31" t="s">
        <v>134</v>
      </c>
      <c r="R27" s="27">
        <v>45051</v>
      </c>
      <c r="S27" s="28">
        <v>10</v>
      </c>
      <c r="T27" s="29">
        <f t="shared" si="0"/>
        <v>45061</v>
      </c>
      <c r="U27" s="30">
        <v>158565</v>
      </c>
      <c r="V27" s="30">
        <v>874</v>
      </c>
      <c r="W27" s="27">
        <v>1414</v>
      </c>
      <c r="X27" s="40">
        <f t="shared" si="1"/>
        <v>204500</v>
      </c>
    </row>
    <row r="28" spans="1:24" s="2" customFormat="1" ht="8.5" customHeight="1" x14ac:dyDescent="0.2">
      <c r="A28" s="11"/>
      <c r="B28" s="79"/>
      <c r="C28" s="97"/>
      <c r="D28" s="89"/>
      <c r="E28" s="31" t="s">
        <v>148</v>
      </c>
      <c r="F28" s="41">
        <v>22185</v>
      </c>
      <c r="G28" s="28">
        <v>1</v>
      </c>
      <c r="H28" s="29">
        <f t="shared" si="2"/>
        <v>22186</v>
      </c>
      <c r="I28" s="41">
        <v>70605</v>
      </c>
      <c r="J28" s="41">
        <v>511</v>
      </c>
      <c r="K28" s="27">
        <v>752</v>
      </c>
      <c r="L28" s="29">
        <f t="shared" si="3"/>
        <v>93302</v>
      </c>
      <c r="N28" s="79"/>
      <c r="O28" s="97"/>
      <c r="P28" s="89"/>
      <c r="Q28" s="31" t="s">
        <v>135</v>
      </c>
      <c r="R28" s="27">
        <v>22362</v>
      </c>
      <c r="S28" s="28">
        <v>6</v>
      </c>
      <c r="T28" s="29">
        <f t="shared" si="0"/>
        <v>22368</v>
      </c>
      <c r="U28" s="30">
        <v>87298</v>
      </c>
      <c r="V28" s="30">
        <v>365</v>
      </c>
      <c r="W28" s="27">
        <v>878</v>
      </c>
      <c r="X28" s="40">
        <f t="shared" si="1"/>
        <v>110031</v>
      </c>
    </row>
    <row r="29" spans="1:24" s="2" customFormat="1" ht="8.5" customHeight="1" x14ac:dyDescent="0.2">
      <c r="A29" s="11"/>
      <c r="B29" s="79"/>
      <c r="C29" s="97"/>
      <c r="D29" s="90"/>
      <c r="E29" s="31" t="s">
        <v>79</v>
      </c>
      <c r="F29" s="41">
        <f>SUM(F26:F28)</f>
        <v>150937</v>
      </c>
      <c r="G29" s="28">
        <f>SUM(G26:G28)</f>
        <v>7</v>
      </c>
      <c r="H29" s="29">
        <f t="shared" si="2"/>
        <v>150944</v>
      </c>
      <c r="I29" s="27">
        <f>SUM(I26:I28)</f>
        <v>347936</v>
      </c>
      <c r="J29" s="27">
        <f>SUM(J26:J28)</f>
        <v>2840</v>
      </c>
      <c r="K29" s="27">
        <f>SUM(K26:K28)</f>
        <v>2796</v>
      </c>
      <c r="L29" s="29">
        <f t="shared" si="3"/>
        <v>501720</v>
      </c>
      <c r="N29" s="79"/>
      <c r="O29" s="97"/>
      <c r="P29" s="89"/>
      <c r="Q29" s="31" t="s">
        <v>137</v>
      </c>
      <c r="R29" s="27">
        <v>24459</v>
      </c>
      <c r="S29" s="28">
        <v>9</v>
      </c>
      <c r="T29" s="29">
        <f t="shared" si="0"/>
        <v>24468</v>
      </c>
      <c r="U29" s="30">
        <v>79636</v>
      </c>
      <c r="V29" s="30">
        <v>451</v>
      </c>
      <c r="W29" s="27">
        <v>708</v>
      </c>
      <c r="X29" s="40">
        <f t="shared" si="1"/>
        <v>104555</v>
      </c>
    </row>
    <row r="30" spans="1:24" s="2" customFormat="1" ht="8.5" customHeight="1" x14ac:dyDescent="0.2">
      <c r="A30" s="11"/>
      <c r="B30" s="79"/>
      <c r="C30" s="98"/>
      <c r="D30" s="87" t="s">
        <v>276</v>
      </c>
      <c r="E30" s="86"/>
      <c r="F30" s="27">
        <v>45727</v>
      </c>
      <c r="G30" s="28">
        <v>1</v>
      </c>
      <c r="H30" s="29">
        <f t="shared" si="2"/>
        <v>45728</v>
      </c>
      <c r="I30" s="30">
        <v>109071</v>
      </c>
      <c r="J30" s="30">
        <v>685</v>
      </c>
      <c r="K30" s="27">
        <v>773</v>
      </c>
      <c r="L30" s="29">
        <f t="shared" si="3"/>
        <v>155484</v>
      </c>
      <c r="N30" s="79"/>
      <c r="O30" s="97"/>
      <c r="P30" s="90"/>
      <c r="Q30" s="31" t="s">
        <v>79</v>
      </c>
      <c r="R30" s="41">
        <f>SUM(R27:R29)</f>
        <v>91872</v>
      </c>
      <c r="S30" s="28">
        <f>SUM(S27:S29)</f>
        <v>25</v>
      </c>
      <c r="T30" s="29">
        <f t="shared" si="0"/>
        <v>91897</v>
      </c>
      <c r="U30" s="27">
        <f>SUM(U27:U29)</f>
        <v>325499</v>
      </c>
      <c r="V30" s="27">
        <f>SUM(V27:V29)</f>
        <v>1690</v>
      </c>
      <c r="W30" s="27">
        <f>SUM(W27:W29)</f>
        <v>3000</v>
      </c>
      <c r="X30" s="29">
        <f t="shared" si="1"/>
        <v>419086</v>
      </c>
    </row>
    <row r="31" spans="1:24" s="2" customFormat="1" ht="8.5" customHeight="1" x14ac:dyDescent="0.2">
      <c r="A31" s="11"/>
      <c r="B31" s="79"/>
      <c r="C31" s="75" t="s">
        <v>106</v>
      </c>
      <c r="D31" s="76"/>
      <c r="E31" s="77"/>
      <c r="F31" s="44">
        <f>SUM(F14:F15,F19,F22:F25,F29:F30)</f>
        <v>873016</v>
      </c>
      <c r="G31" s="38">
        <f>SUM(G14:G15,G19,G22:G25,G29:G30)</f>
        <v>49</v>
      </c>
      <c r="H31" s="37">
        <f t="shared" si="2"/>
        <v>873065</v>
      </c>
      <c r="I31" s="35">
        <f>SUM(I14:I15,I19,I22:I25,I29:I30)</f>
        <v>2087452</v>
      </c>
      <c r="J31" s="35">
        <f>SUM(J14:J15,J19,J22:J25,J29:J30)</f>
        <v>15848</v>
      </c>
      <c r="K31" s="35">
        <f>SUM(K14:K15,K19,K22:K25,K29:K30)</f>
        <v>16762</v>
      </c>
      <c r="L31" s="45">
        <f t="shared" si="3"/>
        <v>2976365</v>
      </c>
      <c r="N31" s="79"/>
      <c r="O31" s="97"/>
      <c r="P31" s="88" t="s">
        <v>141</v>
      </c>
      <c r="Q31" s="31" t="s">
        <v>142</v>
      </c>
      <c r="R31" s="27">
        <v>40845</v>
      </c>
      <c r="S31" s="28">
        <v>10</v>
      </c>
      <c r="T31" s="29">
        <f t="shared" si="0"/>
        <v>40855</v>
      </c>
      <c r="U31" s="30">
        <v>179768</v>
      </c>
      <c r="V31" s="30">
        <v>1118</v>
      </c>
      <c r="W31" s="27">
        <v>2310</v>
      </c>
      <c r="X31" s="40">
        <f t="shared" si="1"/>
        <v>221741</v>
      </c>
    </row>
    <row r="32" spans="1:24" s="2" customFormat="1" ht="8.5" customHeight="1" x14ac:dyDescent="0.2">
      <c r="A32" s="42"/>
      <c r="B32" s="78" t="s">
        <v>156</v>
      </c>
      <c r="C32" s="100" t="s">
        <v>157</v>
      </c>
      <c r="D32" s="101" t="s">
        <v>158</v>
      </c>
      <c r="E32" s="83"/>
      <c r="F32" s="27">
        <v>131780</v>
      </c>
      <c r="G32" s="28">
        <v>12</v>
      </c>
      <c r="H32" s="29">
        <f t="shared" si="2"/>
        <v>131792</v>
      </c>
      <c r="I32" s="30">
        <v>324332</v>
      </c>
      <c r="J32" s="30">
        <v>1768</v>
      </c>
      <c r="K32" s="27">
        <v>2224</v>
      </c>
      <c r="L32" s="29">
        <f t="shared" si="3"/>
        <v>457892</v>
      </c>
      <c r="N32" s="79"/>
      <c r="O32" s="97"/>
      <c r="P32" s="89"/>
      <c r="Q32" s="31" t="s">
        <v>145</v>
      </c>
      <c r="R32" s="27">
        <v>13625</v>
      </c>
      <c r="S32" s="28">
        <v>6</v>
      </c>
      <c r="T32" s="29">
        <f t="shared" si="0"/>
        <v>13631</v>
      </c>
      <c r="U32" s="30">
        <v>77640</v>
      </c>
      <c r="V32" s="30">
        <v>532</v>
      </c>
      <c r="W32" s="27">
        <v>892</v>
      </c>
      <c r="X32" s="40">
        <f t="shared" si="1"/>
        <v>91803</v>
      </c>
    </row>
    <row r="33" spans="1:24" s="2" customFormat="1" ht="8.5" customHeight="1" x14ac:dyDescent="0.2">
      <c r="A33" s="43"/>
      <c r="B33" s="79"/>
      <c r="C33" s="97"/>
      <c r="D33" s="88" t="s">
        <v>159</v>
      </c>
      <c r="E33" s="31" t="s">
        <v>160</v>
      </c>
      <c r="F33" s="27">
        <v>51813</v>
      </c>
      <c r="G33" s="28">
        <v>5</v>
      </c>
      <c r="H33" s="29">
        <f t="shared" si="2"/>
        <v>51818</v>
      </c>
      <c r="I33" s="30">
        <v>143639</v>
      </c>
      <c r="J33" s="30">
        <v>777</v>
      </c>
      <c r="K33" s="27">
        <v>1217</v>
      </c>
      <c r="L33" s="29">
        <f t="shared" si="3"/>
        <v>196234</v>
      </c>
      <c r="N33" s="79"/>
      <c r="O33" s="97"/>
      <c r="P33" s="89"/>
      <c r="Q33" s="31" t="s">
        <v>147</v>
      </c>
      <c r="R33" s="27">
        <v>10298</v>
      </c>
      <c r="S33" s="28">
        <v>2</v>
      </c>
      <c r="T33" s="29">
        <f t="shared" si="0"/>
        <v>10300</v>
      </c>
      <c r="U33" s="30">
        <v>52254</v>
      </c>
      <c r="V33" s="30">
        <v>270</v>
      </c>
      <c r="W33" s="27">
        <v>580</v>
      </c>
      <c r="X33" s="40">
        <f t="shared" si="1"/>
        <v>62824</v>
      </c>
    </row>
    <row r="34" spans="1:24" s="2" customFormat="1" ht="8.5" customHeight="1" x14ac:dyDescent="0.2">
      <c r="A34" s="43"/>
      <c r="B34" s="79"/>
      <c r="C34" s="97"/>
      <c r="D34" s="89"/>
      <c r="E34" s="31" t="s">
        <v>161</v>
      </c>
      <c r="F34" s="27">
        <v>81921</v>
      </c>
      <c r="G34" s="28">
        <v>8</v>
      </c>
      <c r="H34" s="29">
        <f t="shared" si="2"/>
        <v>81929</v>
      </c>
      <c r="I34" s="30">
        <v>200936</v>
      </c>
      <c r="J34" s="30">
        <v>911</v>
      </c>
      <c r="K34" s="27">
        <v>1713</v>
      </c>
      <c r="L34" s="29">
        <f t="shared" si="3"/>
        <v>283776</v>
      </c>
      <c r="N34" s="79"/>
      <c r="O34" s="98"/>
      <c r="P34" s="90"/>
      <c r="Q34" s="31" t="s">
        <v>79</v>
      </c>
      <c r="R34" s="27">
        <f>SUM(R31:R33)</f>
        <v>64768</v>
      </c>
      <c r="S34" s="28">
        <f>SUM(S31:S33)</f>
        <v>18</v>
      </c>
      <c r="T34" s="29">
        <f t="shared" si="0"/>
        <v>64786</v>
      </c>
      <c r="U34" s="30">
        <f>SUM(U31:U33)</f>
        <v>309662</v>
      </c>
      <c r="V34" s="30">
        <f>SUM(V31:V33)</f>
        <v>1920</v>
      </c>
      <c r="W34" s="27">
        <f>SUM(W31:W33)</f>
        <v>3782</v>
      </c>
      <c r="X34" s="29">
        <f t="shared" si="1"/>
        <v>376368</v>
      </c>
    </row>
    <row r="35" spans="1:24" s="2" customFormat="1" ht="8.5" customHeight="1" x14ac:dyDescent="0.2">
      <c r="A35" s="43"/>
      <c r="B35" s="79"/>
      <c r="C35" s="98"/>
      <c r="D35" s="90"/>
      <c r="E35" s="31" t="s">
        <v>79</v>
      </c>
      <c r="F35" s="41">
        <f>SUM(F33:F34)</f>
        <v>133734</v>
      </c>
      <c r="G35" s="28">
        <f>SUM(G33:G34)</f>
        <v>13</v>
      </c>
      <c r="H35" s="29">
        <f t="shared" si="2"/>
        <v>133747</v>
      </c>
      <c r="I35" s="27">
        <f>SUM(I33:I34)</f>
        <v>344575</v>
      </c>
      <c r="J35" s="27">
        <f>SUM(J33:J34)</f>
        <v>1688</v>
      </c>
      <c r="K35" s="27">
        <f>SUM(K33:K34)</f>
        <v>2930</v>
      </c>
      <c r="L35" s="29">
        <f t="shared" si="3"/>
        <v>480010</v>
      </c>
      <c r="N35" s="79"/>
      <c r="O35" s="96" t="s">
        <v>288</v>
      </c>
      <c r="P35" s="129" t="s">
        <v>151</v>
      </c>
      <c r="Q35" s="130"/>
      <c r="R35" s="27">
        <v>151356</v>
      </c>
      <c r="S35" s="28">
        <v>23</v>
      </c>
      <c r="T35" s="29">
        <f t="shared" si="0"/>
        <v>151379</v>
      </c>
      <c r="U35" s="30">
        <v>403053</v>
      </c>
      <c r="V35" s="30">
        <v>3325</v>
      </c>
      <c r="W35" s="27">
        <v>2903</v>
      </c>
      <c r="X35" s="40">
        <f t="shared" si="1"/>
        <v>557757</v>
      </c>
    </row>
    <row r="36" spans="1:24" s="2" customFormat="1" ht="8.5" customHeight="1" x14ac:dyDescent="0.2">
      <c r="A36" s="43"/>
      <c r="B36" s="79"/>
      <c r="C36" s="71" t="s">
        <v>165</v>
      </c>
      <c r="D36" s="99" t="s">
        <v>165</v>
      </c>
      <c r="E36" s="31" t="s">
        <v>166</v>
      </c>
      <c r="F36" s="27">
        <v>90864</v>
      </c>
      <c r="G36" s="28">
        <v>16</v>
      </c>
      <c r="H36" s="29">
        <f t="shared" si="2"/>
        <v>90880</v>
      </c>
      <c r="I36" s="30">
        <v>245255</v>
      </c>
      <c r="J36" s="30">
        <v>1407</v>
      </c>
      <c r="K36" s="27">
        <v>2122</v>
      </c>
      <c r="L36" s="29">
        <f t="shared" si="3"/>
        <v>337542</v>
      </c>
      <c r="N36" s="79"/>
      <c r="O36" s="97"/>
      <c r="P36" s="129" t="s">
        <v>152</v>
      </c>
      <c r="Q36" s="130"/>
      <c r="R36" s="32">
        <v>22551</v>
      </c>
      <c r="S36" s="33">
        <v>7</v>
      </c>
      <c r="T36" s="29">
        <f t="shared" si="0"/>
        <v>22558</v>
      </c>
      <c r="U36" s="34">
        <v>68127</v>
      </c>
      <c r="V36" s="34">
        <v>403</v>
      </c>
      <c r="W36" s="32">
        <v>481</v>
      </c>
      <c r="X36" s="40">
        <f t="shared" si="1"/>
        <v>91088</v>
      </c>
    </row>
    <row r="37" spans="1:24" s="2" customFormat="1" ht="8.5" customHeight="1" x14ac:dyDescent="0.2">
      <c r="A37" s="43"/>
      <c r="B37" s="79"/>
      <c r="C37" s="71"/>
      <c r="D37" s="99"/>
      <c r="E37" s="31" t="s">
        <v>169</v>
      </c>
      <c r="F37" s="27">
        <v>24273</v>
      </c>
      <c r="G37" s="28">
        <v>4</v>
      </c>
      <c r="H37" s="29">
        <f t="shared" si="2"/>
        <v>24277</v>
      </c>
      <c r="I37" s="30">
        <v>56528</v>
      </c>
      <c r="J37" s="30">
        <v>317</v>
      </c>
      <c r="K37" s="27">
        <v>284</v>
      </c>
      <c r="L37" s="29">
        <f t="shared" si="3"/>
        <v>81122</v>
      </c>
      <c r="N37" s="79"/>
      <c r="O37" s="98"/>
      <c r="P37" s="87" t="s">
        <v>79</v>
      </c>
      <c r="Q37" s="86"/>
      <c r="R37" s="27">
        <f>SUM(R35:R36)</f>
        <v>173907</v>
      </c>
      <c r="S37" s="28">
        <f>SUM(S35:S36)</f>
        <v>30</v>
      </c>
      <c r="T37" s="29">
        <f t="shared" si="0"/>
        <v>173937</v>
      </c>
      <c r="U37" s="30">
        <f>SUM(U35:U36)</f>
        <v>471180</v>
      </c>
      <c r="V37" s="30">
        <f>SUM(V35:V36)</f>
        <v>3728</v>
      </c>
      <c r="W37" s="27">
        <f>SUM(W35:W36)</f>
        <v>3384</v>
      </c>
      <c r="X37" s="29">
        <f t="shared" si="1"/>
        <v>648845</v>
      </c>
    </row>
    <row r="38" spans="1:24" s="2" customFormat="1" ht="8.5" customHeight="1" x14ac:dyDescent="0.2">
      <c r="A38" s="43"/>
      <c r="B38" s="79"/>
      <c r="C38" s="71"/>
      <c r="D38" s="99"/>
      <c r="E38" s="31" t="s">
        <v>79</v>
      </c>
      <c r="F38" s="41">
        <f>SUM(F36:F37)</f>
        <v>115137</v>
      </c>
      <c r="G38" s="28">
        <f>SUM(G36:G37)</f>
        <v>20</v>
      </c>
      <c r="H38" s="29">
        <f t="shared" si="2"/>
        <v>115157</v>
      </c>
      <c r="I38" s="27">
        <f>SUM(I36:I37)</f>
        <v>301783</v>
      </c>
      <c r="J38" s="27">
        <f>SUM(J36:J37)</f>
        <v>1724</v>
      </c>
      <c r="K38" s="27">
        <f>SUM(K36:K37)</f>
        <v>2406</v>
      </c>
      <c r="L38" s="29">
        <f t="shared" si="3"/>
        <v>418664</v>
      </c>
      <c r="N38" s="80"/>
      <c r="O38" s="75" t="s">
        <v>106</v>
      </c>
      <c r="P38" s="76"/>
      <c r="Q38" s="77"/>
      <c r="R38" s="35">
        <f>SUM(R15,R18:R20,R24:R26,R30,R34,R37)</f>
        <v>1034739</v>
      </c>
      <c r="S38" s="36">
        <f>SUM(S15,S18:S20,S24:S26,S30,S34,S37)</f>
        <v>187</v>
      </c>
      <c r="T38" s="37">
        <f t="shared" si="0"/>
        <v>1034926</v>
      </c>
      <c r="U38" s="35">
        <f>SUM(U15,U18:U20,U24:U26,U30,U34,U37)</f>
        <v>3362880</v>
      </c>
      <c r="V38" s="35">
        <f>SUM(V15,V18:V20,V24:V26,V30,V34,V37)</f>
        <v>20224</v>
      </c>
      <c r="W38" s="35">
        <f>SUM(W15,W18:W20,W24:W26,W30,W34,W37)</f>
        <v>30653</v>
      </c>
      <c r="X38" s="37">
        <f t="shared" si="1"/>
        <v>4418030</v>
      </c>
    </row>
    <row r="39" spans="1:24" s="2" customFormat="1" ht="8.5" customHeight="1" x14ac:dyDescent="0.2">
      <c r="A39" s="43"/>
      <c r="B39" s="79"/>
      <c r="C39" s="71"/>
      <c r="D39" s="91" t="s">
        <v>278</v>
      </c>
      <c r="E39" s="92"/>
      <c r="F39" s="27">
        <v>43967</v>
      </c>
      <c r="G39" s="28">
        <v>2</v>
      </c>
      <c r="H39" s="29">
        <f t="shared" si="2"/>
        <v>43969</v>
      </c>
      <c r="I39" s="30">
        <v>149748</v>
      </c>
      <c r="J39" s="30">
        <v>744</v>
      </c>
      <c r="K39" s="27">
        <v>1111</v>
      </c>
      <c r="L39" s="29">
        <f t="shared" si="3"/>
        <v>194461</v>
      </c>
      <c r="N39" s="78" t="s">
        <v>162</v>
      </c>
      <c r="O39" s="81" t="s">
        <v>163</v>
      </c>
      <c r="P39" s="82"/>
      <c r="Q39" s="83"/>
      <c r="R39" s="27">
        <v>113040</v>
      </c>
      <c r="S39" s="28">
        <v>15</v>
      </c>
      <c r="T39" s="29">
        <f t="shared" si="0"/>
        <v>113055</v>
      </c>
      <c r="U39" s="30">
        <v>345823</v>
      </c>
      <c r="V39" s="30">
        <v>2345</v>
      </c>
      <c r="W39" s="27">
        <v>2749</v>
      </c>
      <c r="X39" s="29">
        <f t="shared" si="1"/>
        <v>461223</v>
      </c>
    </row>
    <row r="40" spans="1:24" s="2" customFormat="1" ht="8.5" customHeight="1" x14ac:dyDescent="0.2">
      <c r="A40" s="43"/>
      <c r="B40" s="79"/>
      <c r="C40" s="71" t="s">
        <v>175</v>
      </c>
      <c r="D40" s="108" t="s">
        <v>176</v>
      </c>
      <c r="E40" s="109"/>
      <c r="F40" s="27">
        <v>124263</v>
      </c>
      <c r="G40" s="28">
        <v>16</v>
      </c>
      <c r="H40" s="29">
        <f t="shared" si="2"/>
        <v>124279</v>
      </c>
      <c r="I40" s="30">
        <v>326171</v>
      </c>
      <c r="J40" s="30">
        <v>1983</v>
      </c>
      <c r="K40" s="27">
        <v>2050</v>
      </c>
      <c r="L40" s="29">
        <f t="shared" si="3"/>
        <v>452433</v>
      </c>
      <c r="N40" s="79"/>
      <c r="O40" s="84" t="s">
        <v>164</v>
      </c>
      <c r="P40" s="85"/>
      <c r="Q40" s="86"/>
      <c r="R40" s="27">
        <v>144054</v>
      </c>
      <c r="S40" s="28">
        <v>23</v>
      </c>
      <c r="T40" s="29">
        <f t="shared" si="0"/>
        <v>144077</v>
      </c>
      <c r="U40" s="30">
        <v>364978</v>
      </c>
      <c r="V40" s="30">
        <v>3502</v>
      </c>
      <c r="W40" s="27">
        <v>6246</v>
      </c>
      <c r="X40" s="29">
        <f t="shared" si="1"/>
        <v>512557</v>
      </c>
    </row>
    <row r="41" spans="1:24" s="2" customFormat="1" ht="8.5" customHeight="1" x14ac:dyDescent="0.2">
      <c r="A41" s="43"/>
      <c r="B41" s="79"/>
      <c r="C41" s="71"/>
      <c r="D41" s="87" t="s">
        <v>177</v>
      </c>
      <c r="E41" s="86"/>
      <c r="F41" s="27">
        <v>34641</v>
      </c>
      <c r="G41" s="28">
        <v>8</v>
      </c>
      <c r="H41" s="29">
        <f t="shared" si="2"/>
        <v>34649</v>
      </c>
      <c r="I41" s="30">
        <v>98607</v>
      </c>
      <c r="J41" s="30">
        <v>628</v>
      </c>
      <c r="K41" s="27">
        <v>747</v>
      </c>
      <c r="L41" s="29">
        <f t="shared" si="3"/>
        <v>133884</v>
      </c>
      <c r="N41" s="79"/>
      <c r="O41" s="96" t="s">
        <v>167</v>
      </c>
      <c r="P41" s="87" t="s">
        <v>289</v>
      </c>
      <c r="Q41" s="86"/>
      <c r="R41" s="46">
        <v>83429</v>
      </c>
      <c r="S41" s="47">
        <v>17</v>
      </c>
      <c r="T41" s="48">
        <f t="shared" si="0"/>
        <v>83446</v>
      </c>
      <c r="U41" s="49">
        <v>130246</v>
      </c>
      <c r="V41" s="49">
        <v>3260</v>
      </c>
      <c r="W41" s="46">
        <v>7469</v>
      </c>
      <c r="X41" s="48">
        <f t="shared" si="1"/>
        <v>216952</v>
      </c>
    </row>
    <row r="42" spans="1:24" s="2" customFormat="1" ht="8.5" customHeight="1" x14ac:dyDescent="0.2">
      <c r="A42" s="43"/>
      <c r="B42" s="79"/>
      <c r="C42" s="71"/>
      <c r="D42" s="87" t="s">
        <v>180</v>
      </c>
      <c r="E42" s="86"/>
      <c r="F42" s="41">
        <v>27750</v>
      </c>
      <c r="G42" s="28">
        <v>2</v>
      </c>
      <c r="H42" s="29">
        <f t="shared" si="2"/>
        <v>27752</v>
      </c>
      <c r="I42" s="41">
        <v>84200</v>
      </c>
      <c r="J42" s="41">
        <v>610</v>
      </c>
      <c r="K42" s="27">
        <v>737</v>
      </c>
      <c r="L42" s="29">
        <f t="shared" si="3"/>
        <v>112562</v>
      </c>
      <c r="N42" s="79"/>
      <c r="O42" s="97"/>
      <c r="P42" s="87" t="s">
        <v>170</v>
      </c>
      <c r="Q42" s="86"/>
      <c r="R42" s="27">
        <v>127385</v>
      </c>
      <c r="S42" s="28">
        <v>23</v>
      </c>
      <c r="T42" s="29">
        <f t="shared" si="0"/>
        <v>127408</v>
      </c>
      <c r="U42" s="30">
        <v>321576</v>
      </c>
      <c r="V42" s="30">
        <v>3996</v>
      </c>
      <c r="W42" s="27">
        <v>10962</v>
      </c>
      <c r="X42" s="29">
        <f t="shared" si="1"/>
        <v>452980</v>
      </c>
    </row>
    <row r="43" spans="1:24" s="2" customFormat="1" ht="8.5" customHeight="1" x14ac:dyDescent="0.2">
      <c r="A43" s="43"/>
      <c r="B43" s="79"/>
      <c r="C43" s="71"/>
      <c r="D43" s="111" t="s">
        <v>79</v>
      </c>
      <c r="E43" s="112"/>
      <c r="F43" s="41">
        <f>SUM(F40:F42)</f>
        <v>186654</v>
      </c>
      <c r="G43" s="28">
        <f>SUM(G40:G42)</f>
        <v>26</v>
      </c>
      <c r="H43" s="29">
        <f t="shared" ref="H43:H79" si="4">SUM(F43:G43)</f>
        <v>186680</v>
      </c>
      <c r="I43" s="41">
        <f>SUM(I40:I42)</f>
        <v>508978</v>
      </c>
      <c r="J43" s="41">
        <f>SUM(J40:J42)</f>
        <v>3221</v>
      </c>
      <c r="K43" s="41">
        <f>SUM(K40:K42)</f>
        <v>3534</v>
      </c>
      <c r="L43" s="29">
        <f t="shared" ref="L43:L79" si="5">SUM(H43:J43)</f>
        <v>698879</v>
      </c>
      <c r="N43" s="79"/>
      <c r="O43" s="97"/>
      <c r="P43" s="88" t="s">
        <v>171</v>
      </c>
      <c r="Q43" s="31" t="s">
        <v>172</v>
      </c>
      <c r="R43" s="27">
        <v>83700</v>
      </c>
      <c r="S43" s="28">
        <v>20</v>
      </c>
      <c r="T43" s="29">
        <f t="shared" si="0"/>
        <v>83720</v>
      </c>
      <c r="U43" s="30">
        <v>274286</v>
      </c>
      <c r="V43" s="30">
        <v>2302</v>
      </c>
      <c r="W43" s="27">
        <v>3564</v>
      </c>
      <c r="X43" s="29">
        <f t="shared" si="1"/>
        <v>360308</v>
      </c>
    </row>
    <row r="44" spans="1:24" s="2" customFormat="1" ht="8.5" customHeight="1" x14ac:dyDescent="0.2">
      <c r="A44" s="43"/>
      <c r="B44" s="79"/>
      <c r="C44" s="96" t="s">
        <v>182</v>
      </c>
      <c r="D44" s="99" t="s">
        <v>183</v>
      </c>
      <c r="E44" s="31" t="s">
        <v>184</v>
      </c>
      <c r="F44" s="27">
        <v>60679</v>
      </c>
      <c r="G44" s="28">
        <v>8</v>
      </c>
      <c r="H44" s="29">
        <f t="shared" si="4"/>
        <v>60687</v>
      </c>
      <c r="I44" s="30">
        <v>212454</v>
      </c>
      <c r="J44" s="30">
        <v>1714</v>
      </c>
      <c r="K44" s="27">
        <v>5189</v>
      </c>
      <c r="L44" s="29">
        <f t="shared" si="5"/>
        <v>274855</v>
      </c>
      <c r="N44" s="79"/>
      <c r="O44" s="97"/>
      <c r="P44" s="89"/>
      <c r="Q44" s="31" t="s">
        <v>174</v>
      </c>
      <c r="R44" s="27">
        <v>36062</v>
      </c>
      <c r="S44" s="28">
        <v>11</v>
      </c>
      <c r="T44" s="29">
        <f t="shared" si="0"/>
        <v>36073</v>
      </c>
      <c r="U44" s="30">
        <v>105747</v>
      </c>
      <c r="V44" s="30">
        <v>1001</v>
      </c>
      <c r="W44" s="27">
        <v>1941</v>
      </c>
      <c r="X44" s="29">
        <f t="shared" si="1"/>
        <v>142821</v>
      </c>
    </row>
    <row r="45" spans="1:24" s="2" customFormat="1" ht="8.5" customHeight="1" x14ac:dyDescent="0.2">
      <c r="A45" s="43"/>
      <c r="B45" s="79"/>
      <c r="C45" s="97"/>
      <c r="D45" s="99"/>
      <c r="E45" s="31" t="s">
        <v>186</v>
      </c>
      <c r="F45" s="27">
        <v>17257</v>
      </c>
      <c r="G45" s="28">
        <v>2</v>
      </c>
      <c r="H45" s="29">
        <f t="shared" si="4"/>
        <v>17259</v>
      </c>
      <c r="I45" s="30">
        <v>48192</v>
      </c>
      <c r="J45" s="30">
        <v>590</v>
      </c>
      <c r="K45" s="27">
        <v>2404</v>
      </c>
      <c r="L45" s="29">
        <f t="shared" si="5"/>
        <v>66041</v>
      </c>
      <c r="N45" s="79"/>
      <c r="O45" s="98"/>
      <c r="P45" s="90"/>
      <c r="Q45" s="31" t="s">
        <v>79</v>
      </c>
      <c r="R45" s="27">
        <f>SUM(R43:R44)</f>
        <v>119762</v>
      </c>
      <c r="S45" s="28">
        <f>SUM(S43:S44)</f>
        <v>31</v>
      </c>
      <c r="T45" s="29">
        <f t="shared" si="0"/>
        <v>119793</v>
      </c>
      <c r="U45" s="30">
        <f>SUM(U43:U44)</f>
        <v>380033</v>
      </c>
      <c r="V45" s="30">
        <f>SUM(V43:V44)</f>
        <v>3303</v>
      </c>
      <c r="W45" s="27">
        <f>SUM(W43:W44)</f>
        <v>5505</v>
      </c>
      <c r="X45" s="29">
        <f t="shared" si="1"/>
        <v>503129</v>
      </c>
    </row>
    <row r="46" spans="1:24" s="2" customFormat="1" ht="8.5" customHeight="1" x14ac:dyDescent="0.2">
      <c r="A46" s="43"/>
      <c r="B46" s="79"/>
      <c r="C46" s="97"/>
      <c r="D46" s="99"/>
      <c r="E46" s="31" t="s">
        <v>79</v>
      </c>
      <c r="F46" s="41">
        <f>SUM(F44:F45)</f>
        <v>77936</v>
      </c>
      <c r="G46" s="28">
        <f>SUM(G44:G45)</f>
        <v>10</v>
      </c>
      <c r="H46" s="29">
        <f t="shared" si="4"/>
        <v>77946</v>
      </c>
      <c r="I46" s="41">
        <f>SUM(I44:I45)</f>
        <v>260646</v>
      </c>
      <c r="J46" s="41">
        <f>SUM(J44:J45)</f>
        <v>2304</v>
      </c>
      <c r="K46" s="41">
        <f>SUM(K44:K45)</f>
        <v>7593</v>
      </c>
      <c r="L46" s="29">
        <f t="shared" si="5"/>
        <v>340896</v>
      </c>
      <c r="N46" s="79"/>
      <c r="O46" s="84" t="s">
        <v>290</v>
      </c>
      <c r="P46" s="85"/>
      <c r="Q46" s="86"/>
      <c r="R46" s="27">
        <v>85639</v>
      </c>
      <c r="S46" s="28">
        <v>15</v>
      </c>
      <c r="T46" s="29">
        <f t="shared" si="0"/>
        <v>85654</v>
      </c>
      <c r="U46" s="30">
        <v>262224</v>
      </c>
      <c r="V46" s="30">
        <v>2189</v>
      </c>
      <c r="W46" s="27">
        <v>2802</v>
      </c>
      <c r="X46" s="29">
        <f t="shared" si="1"/>
        <v>350067</v>
      </c>
    </row>
    <row r="47" spans="1:24" s="2" customFormat="1" ht="8.5" customHeight="1" x14ac:dyDescent="0.2">
      <c r="A47" s="43"/>
      <c r="B47" s="79"/>
      <c r="C47" s="97"/>
      <c r="D47" s="72" t="s">
        <v>190</v>
      </c>
      <c r="E47" s="31" t="s">
        <v>190</v>
      </c>
      <c r="F47" s="27">
        <v>42935</v>
      </c>
      <c r="G47" s="28">
        <v>6</v>
      </c>
      <c r="H47" s="29">
        <f t="shared" si="4"/>
        <v>42941</v>
      </c>
      <c r="I47" s="30">
        <v>156362</v>
      </c>
      <c r="J47" s="30">
        <v>1194</v>
      </c>
      <c r="K47" s="27">
        <v>3467</v>
      </c>
      <c r="L47" s="29">
        <f t="shared" si="5"/>
        <v>200497</v>
      </c>
      <c r="N47" s="79"/>
      <c r="O47" s="84" t="s">
        <v>185</v>
      </c>
      <c r="P47" s="85"/>
      <c r="Q47" s="86"/>
      <c r="R47" s="27">
        <v>116864</v>
      </c>
      <c r="S47" s="28">
        <v>22</v>
      </c>
      <c r="T47" s="29">
        <f t="shared" si="0"/>
        <v>116886</v>
      </c>
      <c r="U47" s="30">
        <v>271191</v>
      </c>
      <c r="V47" s="30">
        <v>2559</v>
      </c>
      <c r="W47" s="27">
        <v>1855</v>
      </c>
      <c r="X47" s="29">
        <f t="shared" si="1"/>
        <v>390636</v>
      </c>
    </row>
    <row r="48" spans="1:24" s="2" customFormat="1" ht="8.5" customHeight="1" x14ac:dyDescent="0.2">
      <c r="A48" s="43"/>
      <c r="B48" s="79"/>
      <c r="C48" s="97"/>
      <c r="D48" s="73"/>
      <c r="E48" s="31" t="s">
        <v>191</v>
      </c>
      <c r="F48" s="27">
        <v>10495</v>
      </c>
      <c r="G48" s="28">
        <v>3</v>
      </c>
      <c r="H48" s="29">
        <f t="shared" si="4"/>
        <v>10498</v>
      </c>
      <c r="I48" s="30">
        <v>37173</v>
      </c>
      <c r="J48" s="30">
        <v>378</v>
      </c>
      <c r="K48" s="27">
        <v>1264</v>
      </c>
      <c r="L48" s="29">
        <f t="shared" si="5"/>
        <v>48049</v>
      </c>
      <c r="N48" s="79"/>
      <c r="O48" s="96" t="s">
        <v>187</v>
      </c>
      <c r="P48" s="87" t="s">
        <v>188</v>
      </c>
      <c r="Q48" s="86"/>
      <c r="R48" s="27">
        <v>168671</v>
      </c>
      <c r="S48" s="28">
        <v>43</v>
      </c>
      <c r="T48" s="29">
        <f t="shared" si="0"/>
        <v>168714</v>
      </c>
      <c r="U48" s="30">
        <v>436604</v>
      </c>
      <c r="V48" s="30">
        <v>4205</v>
      </c>
      <c r="W48" s="27">
        <v>8802</v>
      </c>
      <c r="X48" s="29">
        <f t="shared" si="1"/>
        <v>609523</v>
      </c>
    </row>
    <row r="49" spans="1:256" s="2" customFormat="1" ht="8.5" customHeight="1" x14ac:dyDescent="0.2">
      <c r="A49" s="43"/>
      <c r="B49" s="79"/>
      <c r="C49" s="97"/>
      <c r="D49" s="74"/>
      <c r="E49" s="31" t="s">
        <v>79</v>
      </c>
      <c r="F49" s="41">
        <f>SUM(F47:F48)</f>
        <v>53430</v>
      </c>
      <c r="G49" s="28">
        <f>SUM(G47:G48)</f>
        <v>9</v>
      </c>
      <c r="H49" s="29">
        <f t="shared" si="4"/>
        <v>53439</v>
      </c>
      <c r="I49" s="41">
        <f>SUM(I47:I48)</f>
        <v>193535</v>
      </c>
      <c r="J49" s="41">
        <f>SUM(J47:J48)</f>
        <v>1572</v>
      </c>
      <c r="K49" s="41">
        <f>SUM(K47:K48)</f>
        <v>4731</v>
      </c>
      <c r="L49" s="29">
        <f t="shared" si="5"/>
        <v>248546</v>
      </c>
      <c r="N49" s="79"/>
      <c r="O49" s="98"/>
      <c r="P49" s="87" t="s">
        <v>189</v>
      </c>
      <c r="Q49" s="86"/>
      <c r="R49" s="27">
        <v>121751</v>
      </c>
      <c r="S49" s="28">
        <v>34</v>
      </c>
      <c r="T49" s="29">
        <f t="shared" si="0"/>
        <v>121785</v>
      </c>
      <c r="U49" s="30">
        <v>348897</v>
      </c>
      <c r="V49" s="30">
        <v>2578</v>
      </c>
      <c r="W49" s="27">
        <v>2545</v>
      </c>
      <c r="X49" s="29">
        <f t="shared" si="1"/>
        <v>473260</v>
      </c>
    </row>
    <row r="50" spans="1:256" s="2" customFormat="1" ht="8.5" customHeight="1" x14ac:dyDescent="0.2">
      <c r="A50" s="43"/>
      <c r="B50" s="79"/>
      <c r="C50" s="97"/>
      <c r="D50" s="99" t="s">
        <v>196</v>
      </c>
      <c r="E50" s="31" t="s">
        <v>197</v>
      </c>
      <c r="F50" s="27">
        <v>54119</v>
      </c>
      <c r="G50" s="28">
        <v>17</v>
      </c>
      <c r="H50" s="29">
        <f t="shared" si="4"/>
        <v>54136</v>
      </c>
      <c r="I50" s="30">
        <v>183767</v>
      </c>
      <c r="J50" s="30">
        <v>1214</v>
      </c>
      <c r="K50" s="27">
        <v>5012</v>
      </c>
      <c r="L50" s="29">
        <f t="shared" si="5"/>
        <v>239117</v>
      </c>
      <c r="N50" s="80"/>
      <c r="O50" s="75" t="s">
        <v>106</v>
      </c>
      <c r="P50" s="76"/>
      <c r="Q50" s="77"/>
      <c r="R50" s="35">
        <f>SUM(R39:R42,R45:R49)</f>
        <v>1080595</v>
      </c>
      <c r="S50" s="36">
        <f>SUM(S39:S42,S45:S49)</f>
        <v>223</v>
      </c>
      <c r="T50" s="37">
        <f t="shared" si="0"/>
        <v>1080818</v>
      </c>
      <c r="U50" s="35">
        <f>SUM(U39:U42,U45:U49)</f>
        <v>2861572</v>
      </c>
      <c r="V50" s="35">
        <f>SUM(V39:V42,V45:V49)</f>
        <v>27937</v>
      </c>
      <c r="W50" s="35">
        <f>SUM(W39:W42,W45:W49)</f>
        <v>48935</v>
      </c>
      <c r="X50" s="37">
        <f t="shared" si="1"/>
        <v>3970327</v>
      </c>
    </row>
    <row r="51" spans="1:256" s="2" customFormat="1" ht="8.5" customHeight="1" x14ac:dyDescent="0.2">
      <c r="A51" s="43"/>
      <c r="B51" s="79"/>
      <c r="C51" s="97"/>
      <c r="D51" s="99"/>
      <c r="E51" s="31" t="s">
        <v>199</v>
      </c>
      <c r="F51" s="27">
        <v>24695</v>
      </c>
      <c r="G51" s="28">
        <v>7</v>
      </c>
      <c r="H51" s="29">
        <f t="shared" si="4"/>
        <v>24702</v>
      </c>
      <c r="I51" s="30">
        <v>94601</v>
      </c>
      <c r="J51" s="30">
        <v>455</v>
      </c>
      <c r="K51" s="27">
        <v>1338</v>
      </c>
      <c r="L51" s="29">
        <f t="shared" si="5"/>
        <v>119758</v>
      </c>
      <c r="N51" s="78" t="s">
        <v>192</v>
      </c>
      <c r="O51" s="81" t="s">
        <v>193</v>
      </c>
      <c r="P51" s="82"/>
      <c r="Q51" s="83"/>
      <c r="R51" s="27">
        <v>74335</v>
      </c>
      <c r="S51" s="28">
        <v>4</v>
      </c>
      <c r="T51" s="29">
        <f t="shared" si="0"/>
        <v>74339</v>
      </c>
      <c r="U51" s="30">
        <v>164952</v>
      </c>
      <c r="V51" s="30">
        <v>951</v>
      </c>
      <c r="W51" s="27">
        <v>1035</v>
      </c>
      <c r="X51" s="29">
        <f t="shared" si="1"/>
        <v>240242</v>
      </c>
    </row>
    <row r="52" spans="1:256" s="2" customFormat="1" ht="8.5" customHeight="1" x14ac:dyDescent="0.2">
      <c r="A52" s="43"/>
      <c r="B52" s="79"/>
      <c r="C52" s="97"/>
      <c r="D52" s="99"/>
      <c r="E52" s="31" t="s">
        <v>79</v>
      </c>
      <c r="F52" s="41">
        <f>SUM(F50:F51)</f>
        <v>78814</v>
      </c>
      <c r="G52" s="28">
        <f>SUM(G50:G51)</f>
        <v>24</v>
      </c>
      <c r="H52" s="29">
        <f t="shared" si="4"/>
        <v>78838</v>
      </c>
      <c r="I52" s="27">
        <f>SUM(I50:I51)</f>
        <v>278368</v>
      </c>
      <c r="J52" s="27">
        <f>SUM(J50:J51)</f>
        <v>1669</v>
      </c>
      <c r="K52" s="27">
        <f>SUM(K50:K51)</f>
        <v>6350</v>
      </c>
      <c r="L52" s="29">
        <f t="shared" si="5"/>
        <v>358875</v>
      </c>
      <c r="N52" s="79"/>
      <c r="O52" s="84" t="s">
        <v>291</v>
      </c>
      <c r="P52" s="85"/>
      <c r="Q52" s="86"/>
      <c r="R52" s="27">
        <v>88227</v>
      </c>
      <c r="S52" s="28">
        <v>3</v>
      </c>
      <c r="T52" s="29">
        <f t="shared" si="0"/>
        <v>88230</v>
      </c>
      <c r="U52" s="30">
        <v>198058</v>
      </c>
      <c r="V52" s="30">
        <v>1607</v>
      </c>
      <c r="W52" s="27">
        <v>1475</v>
      </c>
      <c r="X52" s="29">
        <f t="shared" si="1"/>
        <v>287895</v>
      </c>
    </row>
    <row r="53" spans="1:256" s="2" customFormat="1" ht="8.5" customHeight="1" x14ac:dyDescent="0.2">
      <c r="A53" s="43"/>
      <c r="B53" s="79"/>
      <c r="C53" s="98"/>
      <c r="D53" s="91" t="s">
        <v>202</v>
      </c>
      <c r="E53" s="92"/>
      <c r="F53" s="27">
        <v>97866</v>
      </c>
      <c r="G53" s="28">
        <v>17</v>
      </c>
      <c r="H53" s="29">
        <f t="shared" si="4"/>
        <v>97883</v>
      </c>
      <c r="I53" s="30">
        <v>295263</v>
      </c>
      <c r="J53" s="30">
        <v>1557</v>
      </c>
      <c r="K53" s="27">
        <v>2398</v>
      </c>
      <c r="L53" s="29">
        <f t="shared" si="5"/>
        <v>394703</v>
      </c>
      <c r="N53" s="79"/>
      <c r="O53" s="96" t="s">
        <v>200</v>
      </c>
      <c r="P53" s="87" t="s">
        <v>201</v>
      </c>
      <c r="Q53" s="86"/>
      <c r="R53" s="32">
        <v>136963</v>
      </c>
      <c r="S53" s="33">
        <v>43</v>
      </c>
      <c r="T53" s="29">
        <f t="shared" si="0"/>
        <v>137006</v>
      </c>
      <c r="U53" s="34">
        <v>338491</v>
      </c>
      <c r="V53" s="34">
        <v>2398</v>
      </c>
      <c r="W53" s="32">
        <v>3165</v>
      </c>
      <c r="X53" s="40">
        <f t="shared" si="1"/>
        <v>477895</v>
      </c>
    </row>
    <row r="54" spans="1:256" s="2" customFormat="1" ht="8.5" customHeight="1" x14ac:dyDescent="0.2">
      <c r="A54" s="43"/>
      <c r="B54" s="79"/>
      <c r="C54" s="96" t="s">
        <v>206</v>
      </c>
      <c r="D54" s="88" t="s">
        <v>205</v>
      </c>
      <c r="E54" s="26" t="s">
        <v>206</v>
      </c>
      <c r="F54" s="27">
        <v>94361</v>
      </c>
      <c r="G54" s="28">
        <v>14</v>
      </c>
      <c r="H54" s="29">
        <f t="shared" si="4"/>
        <v>94375</v>
      </c>
      <c r="I54" s="30">
        <v>263268</v>
      </c>
      <c r="J54" s="30">
        <v>1607</v>
      </c>
      <c r="K54" s="27">
        <v>4243</v>
      </c>
      <c r="L54" s="29">
        <f t="shared" si="5"/>
        <v>359250</v>
      </c>
      <c r="N54" s="79"/>
      <c r="O54" s="97"/>
      <c r="P54" s="87" t="s">
        <v>203</v>
      </c>
      <c r="Q54" s="86"/>
      <c r="R54" s="32">
        <v>56815</v>
      </c>
      <c r="S54" s="33">
        <v>12</v>
      </c>
      <c r="T54" s="29">
        <f t="shared" si="0"/>
        <v>56827</v>
      </c>
      <c r="U54" s="34">
        <v>186021</v>
      </c>
      <c r="V54" s="34">
        <v>883</v>
      </c>
      <c r="W54" s="32">
        <v>1096</v>
      </c>
      <c r="X54" s="40">
        <f t="shared" si="1"/>
        <v>243731</v>
      </c>
    </row>
    <row r="55" spans="1:256" s="2" customFormat="1" ht="8.5" customHeight="1" x14ac:dyDescent="0.2">
      <c r="A55" s="43"/>
      <c r="B55" s="79"/>
      <c r="C55" s="97"/>
      <c r="D55" s="102"/>
      <c r="E55" s="26" t="s">
        <v>207</v>
      </c>
      <c r="F55" s="27">
        <v>32239</v>
      </c>
      <c r="G55" s="28">
        <v>1</v>
      </c>
      <c r="H55" s="29">
        <f t="shared" si="4"/>
        <v>32240</v>
      </c>
      <c r="I55" s="30">
        <v>67285</v>
      </c>
      <c r="J55" s="30">
        <v>398</v>
      </c>
      <c r="K55" s="27">
        <v>1116</v>
      </c>
      <c r="L55" s="29">
        <f t="shared" si="5"/>
        <v>99923</v>
      </c>
      <c r="N55" s="79"/>
      <c r="O55" s="98"/>
      <c r="P55" s="87" t="s">
        <v>79</v>
      </c>
      <c r="Q55" s="86"/>
      <c r="R55" s="27">
        <f>SUM(R53:R54)</f>
        <v>193778</v>
      </c>
      <c r="S55" s="28">
        <f>SUM(S53:S54)</f>
        <v>55</v>
      </c>
      <c r="T55" s="29">
        <f t="shared" si="0"/>
        <v>193833</v>
      </c>
      <c r="U55" s="30">
        <f>SUM(U53:U54)</f>
        <v>524512</v>
      </c>
      <c r="V55" s="30">
        <f>SUM(V53:V54)</f>
        <v>3281</v>
      </c>
      <c r="W55" s="27">
        <f>SUM(W53:W54)</f>
        <v>4261</v>
      </c>
      <c r="X55" s="29">
        <f t="shared" si="1"/>
        <v>721626</v>
      </c>
    </row>
    <row r="56" spans="1:256" s="2" customFormat="1" ht="8.5" customHeight="1" x14ac:dyDescent="0.2">
      <c r="A56" s="43"/>
      <c r="B56" s="79"/>
      <c r="C56" s="97"/>
      <c r="D56" s="128"/>
      <c r="E56" s="31" t="s">
        <v>79</v>
      </c>
      <c r="F56" s="41">
        <f>SUM(F54:F55)</f>
        <v>126600</v>
      </c>
      <c r="G56" s="28">
        <f>SUM(G54:G55)</f>
        <v>15</v>
      </c>
      <c r="H56" s="29">
        <f t="shared" si="4"/>
        <v>126615</v>
      </c>
      <c r="I56" s="27">
        <f>SUM(I54:I55)</f>
        <v>330553</v>
      </c>
      <c r="J56" s="27">
        <f>SUM(J54:J55)</f>
        <v>2005</v>
      </c>
      <c r="K56" s="27">
        <f>SUM(K54:K55)</f>
        <v>5359</v>
      </c>
      <c r="L56" s="29">
        <f t="shared" si="5"/>
        <v>459173</v>
      </c>
      <c r="N56" s="79"/>
      <c r="O56" s="96" t="s">
        <v>208</v>
      </c>
      <c r="P56" s="87" t="s">
        <v>192</v>
      </c>
      <c r="Q56" s="86"/>
      <c r="R56" s="27">
        <v>122853</v>
      </c>
      <c r="S56" s="28">
        <v>22</v>
      </c>
      <c r="T56" s="29">
        <f t="shared" si="0"/>
        <v>122875</v>
      </c>
      <c r="U56" s="30">
        <v>388552</v>
      </c>
      <c r="V56" s="30">
        <v>2360</v>
      </c>
      <c r="W56" s="27">
        <v>4845</v>
      </c>
      <c r="X56" s="40">
        <f t="shared" si="1"/>
        <v>513787</v>
      </c>
    </row>
    <row r="57" spans="1:256" s="2" customFormat="1" ht="8.5" customHeight="1" x14ac:dyDescent="0.2">
      <c r="A57" s="43"/>
      <c r="B57" s="79"/>
      <c r="C57" s="97"/>
      <c r="D57" s="91" t="s">
        <v>292</v>
      </c>
      <c r="E57" s="92"/>
      <c r="F57" s="27">
        <v>47039</v>
      </c>
      <c r="G57" s="28">
        <v>2</v>
      </c>
      <c r="H57" s="29">
        <f t="shared" si="4"/>
        <v>47041</v>
      </c>
      <c r="I57" s="30">
        <v>151393</v>
      </c>
      <c r="J57" s="30">
        <v>1146</v>
      </c>
      <c r="K57" s="27">
        <v>4855</v>
      </c>
      <c r="L57" s="29">
        <f t="shared" si="5"/>
        <v>199580</v>
      </c>
      <c r="N57" s="79"/>
      <c r="O57" s="98"/>
      <c r="P57" s="87" t="s">
        <v>209</v>
      </c>
      <c r="Q57" s="86"/>
      <c r="R57" s="27">
        <v>75651</v>
      </c>
      <c r="S57" s="28">
        <v>14</v>
      </c>
      <c r="T57" s="29">
        <f t="shared" si="0"/>
        <v>75665</v>
      </c>
      <c r="U57" s="30">
        <v>225907</v>
      </c>
      <c r="V57" s="30">
        <v>1220</v>
      </c>
      <c r="W57" s="27">
        <v>1595</v>
      </c>
      <c r="X57" s="29">
        <f t="shared" si="1"/>
        <v>302792</v>
      </c>
    </row>
    <row r="58" spans="1:256" s="2" customFormat="1" ht="8.5" customHeight="1" x14ac:dyDescent="0.2">
      <c r="A58" s="43"/>
      <c r="B58" s="79"/>
      <c r="C58" s="97"/>
      <c r="D58" s="91" t="s">
        <v>293</v>
      </c>
      <c r="E58" s="92"/>
      <c r="F58" s="27">
        <v>96113</v>
      </c>
      <c r="G58" s="28">
        <v>10</v>
      </c>
      <c r="H58" s="29">
        <f t="shared" si="4"/>
        <v>96123</v>
      </c>
      <c r="I58" s="30">
        <v>230005</v>
      </c>
      <c r="J58" s="30">
        <v>1382</v>
      </c>
      <c r="K58" s="27">
        <v>1720</v>
      </c>
      <c r="L58" s="29">
        <f t="shared" si="5"/>
        <v>327510</v>
      </c>
      <c r="N58" s="79"/>
      <c r="O58" s="96" t="s">
        <v>212</v>
      </c>
      <c r="P58" s="87" t="s">
        <v>213</v>
      </c>
      <c r="Q58" s="86"/>
      <c r="R58" s="27">
        <v>108178</v>
      </c>
      <c r="S58" s="28">
        <v>11</v>
      </c>
      <c r="T58" s="29">
        <f t="shared" si="0"/>
        <v>108189</v>
      </c>
      <c r="U58" s="30">
        <v>296014</v>
      </c>
      <c r="V58" s="30">
        <v>1623</v>
      </c>
      <c r="W58" s="27">
        <v>1817</v>
      </c>
      <c r="X58" s="29">
        <f t="shared" si="1"/>
        <v>405826</v>
      </c>
    </row>
    <row r="59" spans="1:256" ht="8.5" customHeight="1" x14ac:dyDescent="0.2">
      <c r="A59" s="43"/>
      <c r="B59" s="79"/>
      <c r="C59" s="97"/>
      <c r="D59" s="99" t="s">
        <v>294</v>
      </c>
      <c r="E59" s="31" t="s">
        <v>225</v>
      </c>
      <c r="F59" s="27">
        <v>25415</v>
      </c>
      <c r="G59" s="28">
        <v>4</v>
      </c>
      <c r="H59" s="29">
        <f t="shared" si="4"/>
        <v>25419</v>
      </c>
      <c r="I59" s="30">
        <v>88483</v>
      </c>
      <c r="J59" s="30">
        <v>704</v>
      </c>
      <c r="K59" s="27">
        <v>2196</v>
      </c>
      <c r="L59" s="29">
        <f t="shared" si="5"/>
        <v>114606</v>
      </c>
      <c r="M59" s="2"/>
      <c r="N59" s="79"/>
      <c r="O59" s="97"/>
      <c r="P59" s="87" t="s">
        <v>215</v>
      </c>
      <c r="Q59" s="86"/>
      <c r="R59" s="32">
        <v>20668</v>
      </c>
      <c r="S59" s="33">
        <v>0</v>
      </c>
      <c r="T59" s="29">
        <f t="shared" si="0"/>
        <v>20668</v>
      </c>
      <c r="U59" s="34">
        <v>66546</v>
      </c>
      <c r="V59" s="34">
        <v>365</v>
      </c>
      <c r="W59" s="32">
        <v>500</v>
      </c>
      <c r="X59" s="29">
        <f t="shared" si="1"/>
        <v>87579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8.5" customHeight="1" x14ac:dyDescent="0.2">
      <c r="A60" s="43"/>
      <c r="B60" s="79"/>
      <c r="C60" s="97"/>
      <c r="D60" s="99"/>
      <c r="E60" s="31" t="s">
        <v>226</v>
      </c>
      <c r="F60" s="46">
        <v>16649</v>
      </c>
      <c r="G60" s="47">
        <v>1</v>
      </c>
      <c r="H60" s="29">
        <f t="shared" si="4"/>
        <v>16650</v>
      </c>
      <c r="I60" s="49">
        <v>59460</v>
      </c>
      <c r="J60" s="49">
        <v>428</v>
      </c>
      <c r="K60" s="46">
        <v>1427</v>
      </c>
      <c r="L60" s="29">
        <f t="shared" si="5"/>
        <v>76538</v>
      </c>
      <c r="M60" s="2"/>
      <c r="N60" s="79"/>
      <c r="O60" s="98"/>
      <c r="P60" s="87" t="s">
        <v>79</v>
      </c>
      <c r="Q60" s="86"/>
      <c r="R60" s="27">
        <f>SUM(R58:R59)</f>
        <v>128846</v>
      </c>
      <c r="S60" s="28">
        <f>SUM(S58:S59)</f>
        <v>11</v>
      </c>
      <c r="T60" s="29">
        <f t="shared" si="0"/>
        <v>128857</v>
      </c>
      <c r="U60" s="30">
        <f>SUM(U58:U59)</f>
        <v>362560</v>
      </c>
      <c r="V60" s="30">
        <f>SUM(V58:V59)</f>
        <v>1988</v>
      </c>
      <c r="W60" s="27">
        <f>SUM(W58:W59)</f>
        <v>2317</v>
      </c>
      <c r="X60" s="29">
        <f t="shared" si="1"/>
        <v>493405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8.5" customHeight="1" x14ac:dyDescent="0.2">
      <c r="A61" s="43"/>
      <c r="B61" s="79"/>
      <c r="C61" s="98"/>
      <c r="D61" s="99"/>
      <c r="E61" s="31" t="s">
        <v>79</v>
      </c>
      <c r="F61" s="41">
        <f>SUM(F59:F60)</f>
        <v>42064</v>
      </c>
      <c r="G61" s="28">
        <f>SUM(G59:G60)</f>
        <v>5</v>
      </c>
      <c r="H61" s="29">
        <f t="shared" si="4"/>
        <v>42069</v>
      </c>
      <c r="I61" s="27">
        <f>SUM(I59:I60)</f>
        <v>147943</v>
      </c>
      <c r="J61" s="27">
        <f>SUM(J59:J60)</f>
        <v>1132</v>
      </c>
      <c r="K61" s="27">
        <f>SUM(K59:K60)</f>
        <v>3623</v>
      </c>
      <c r="L61" s="29">
        <f t="shared" si="5"/>
        <v>191144</v>
      </c>
      <c r="M61" s="2"/>
      <c r="N61" s="80"/>
      <c r="O61" s="75" t="s">
        <v>106</v>
      </c>
      <c r="P61" s="76"/>
      <c r="Q61" s="77"/>
      <c r="R61" s="35">
        <f>SUM(R51:R52,R55:R57,R60)</f>
        <v>683690</v>
      </c>
      <c r="S61" s="36">
        <f>SUM(S51:S52,S55:S57,S60)</f>
        <v>109</v>
      </c>
      <c r="T61" s="37">
        <f t="shared" si="0"/>
        <v>683799</v>
      </c>
      <c r="U61" s="35">
        <f>SUM(U51:U52,U55:U57,U60)</f>
        <v>1864541</v>
      </c>
      <c r="V61" s="35">
        <f>SUM(V51:V52,V55:V57,V60)</f>
        <v>11407</v>
      </c>
      <c r="W61" s="35">
        <f>SUM(W51:W52,W55:W57,W60)</f>
        <v>15528</v>
      </c>
      <c r="X61" s="37">
        <f t="shared" si="1"/>
        <v>2559747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ht="8.5" customHeight="1" x14ac:dyDescent="0.2">
      <c r="A62" s="43"/>
      <c r="B62" s="79"/>
      <c r="C62" s="96" t="s">
        <v>295</v>
      </c>
      <c r="D62" s="99" t="s">
        <v>231</v>
      </c>
      <c r="E62" s="31" t="s">
        <v>232</v>
      </c>
      <c r="F62" s="46">
        <v>41615</v>
      </c>
      <c r="G62" s="47">
        <v>17</v>
      </c>
      <c r="H62" s="48">
        <f t="shared" si="4"/>
        <v>41632</v>
      </c>
      <c r="I62" s="49">
        <v>38693</v>
      </c>
      <c r="J62" s="49">
        <v>1513</v>
      </c>
      <c r="K62" s="46">
        <v>5977</v>
      </c>
      <c r="L62" s="48">
        <f t="shared" si="5"/>
        <v>81838</v>
      </c>
      <c r="M62" s="2"/>
      <c r="N62" s="78" t="s">
        <v>219</v>
      </c>
      <c r="O62" s="81" t="s">
        <v>220</v>
      </c>
      <c r="P62" s="82"/>
      <c r="Q62" s="83"/>
      <c r="R62" s="32">
        <v>89680</v>
      </c>
      <c r="S62" s="33">
        <v>13</v>
      </c>
      <c r="T62" s="40">
        <f t="shared" si="0"/>
        <v>89693</v>
      </c>
      <c r="U62" s="34">
        <v>206732</v>
      </c>
      <c r="V62" s="34">
        <v>1066</v>
      </c>
      <c r="W62" s="32">
        <v>1522</v>
      </c>
      <c r="X62" s="40">
        <f t="shared" si="1"/>
        <v>297491</v>
      </c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8.5" customHeight="1" x14ac:dyDescent="0.2">
      <c r="A63" s="43"/>
      <c r="B63" s="79"/>
      <c r="C63" s="97"/>
      <c r="D63" s="99"/>
      <c r="E63" s="31" t="s">
        <v>236</v>
      </c>
      <c r="F63" s="46">
        <v>12646</v>
      </c>
      <c r="G63" s="47">
        <v>5</v>
      </c>
      <c r="H63" s="48">
        <f t="shared" si="4"/>
        <v>12651</v>
      </c>
      <c r="I63" s="49">
        <v>13862</v>
      </c>
      <c r="J63" s="49">
        <v>455</v>
      </c>
      <c r="K63" s="46">
        <v>1715</v>
      </c>
      <c r="L63" s="48">
        <f t="shared" si="5"/>
        <v>26968</v>
      </c>
      <c r="M63" s="2"/>
      <c r="N63" s="79"/>
      <c r="O63" s="84" t="s">
        <v>296</v>
      </c>
      <c r="P63" s="85"/>
      <c r="Q63" s="86"/>
      <c r="R63" s="27">
        <v>99562</v>
      </c>
      <c r="S63" s="28">
        <v>27</v>
      </c>
      <c r="T63" s="29">
        <f t="shared" si="0"/>
        <v>99589</v>
      </c>
      <c r="U63" s="30">
        <v>273280</v>
      </c>
      <c r="V63" s="30">
        <v>1760</v>
      </c>
      <c r="W63" s="27">
        <v>2386</v>
      </c>
      <c r="X63" s="29">
        <f t="shared" si="1"/>
        <v>374629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8.5" customHeight="1" x14ac:dyDescent="0.2">
      <c r="A64" s="43"/>
      <c r="B64" s="79"/>
      <c r="C64" s="97"/>
      <c r="D64" s="99"/>
      <c r="E64" s="31" t="s">
        <v>79</v>
      </c>
      <c r="F64" s="41">
        <f>SUM(F62:F63)</f>
        <v>54261</v>
      </c>
      <c r="G64" s="28">
        <f>SUM(G62:G63)</f>
        <v>22</v>
      </c>
      <c r="H64" s="29">
        <f t="shared" si="4"/>
        <v>54283</v>
      </c>
      <c r="I64" s="41">
        <f>SUM(I62:I63)</f>
        <v>52555</v>
      </c>
      <c r="J64" s="41">
        <f>SUM(J62:J63)</f>
        <v>1968</v>
      </c>
      <c r="K64" s="41">
        <f>SUM(K62:K63)</f>
        <v>7692</v>
      </c>
      <c r="L64" s="48">
        <f t="shared" si="5"/>
        <v>108806</v>
      </c>
      <c r="M64" s="2"/>
      <c r="N64" s="79"/>
      <c r="O64" s="84" t="s">
        <v>227</v>
      </c>
      <c r="P64" s="85"/>
      <c r="Q64" s="86"/>
      <c r="R64" s="27">
        <v>149860</v>
      </c>
      <c r="S64" s="28">
        <v>19</v>
      </c>
      <c r="T64" s="29">
        <f t="shared" si="0"/>
        <v>149879</v>
      </c>
      <c r="U64" s="30">
        <v>363381</v>
      </c>
      <c r="V64" s="30">
        <v>2675</v>
      </c>
      <c r="W64" s="27">
        <v>3075</v>
      </c>
      <c r="X64" s="29">
        <f t="shared" si="1"/>
        <v>515935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ht="8.5" customHeight="1" x14ac:dyDescent="0.2">
      <c r="A65" s="43"/>
      <c r="B65" s="79"/>
      <c r="C65" s="97"/>
      <c r="D65" s="99" t="s">
        <v>297</v>
      </c>
      <c r="E65" s="31" t="s">
        <v>239</v>
      </c>
      <c r="F65" s="27">
        <v>45046</v>
      </c>
      <c r="G65" s="28">
        <v>10</v>
      </c>
      <c r="H65" s="29">
        <f t="shared" si="4"/>
        <v>45056</v>
      </c>
      <c r="I65" s="30">
        <v>55473</v>
      </c>
      <c r="J65" s="30">
        <v>1433</v>
      </c>
      <c r="K65" s="27">
        <v>6382</v>
      </c>
      <c r="L65" s="29">
        <f t="shared" si="5"/>
        <v>101962</v>
      </c>
      <c r="M65" s="2"/>
      <c r="N65" s="79"/>
      <c r="O65" s="84" t="s">
        <v>229</v>
      </c>
      <c r="P65" s="85"/>
      <c r="Q65" s="86"/>
      <c r="R65" s="27">
        <v>97305</v>
      </c>
      <c r="S65" s="28">
        <v>27</v>
      </c>
      <c r="T65" s="29">
        <f t="shared" si="0"/>
        <v>97332</v>
      </c>
      <c r="U65" s="30">
        <v>200899</v>
      </c>
      <c r="V65" s="30">
        <v>1181</v>
      </c>
      <c r="W65" s="27">
        <v>1399</v>
      </c>
      <c r="X65" s="29">
        <f t="shared" si="1"/>
        <v>299412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ht="8.5" customHeight="1" x14ac:dyDescent="0.2">
      <c r="A66" s="43"/>
      <c r="B66" s="79"/>
      <c r="C66" s="97"/>
      <c r="D66" s="99"/>
      <c r="E66" s="31" t="s">
        <v>241</v>
      </c>
      <c r="F66" s="27">
        <v>7537</v>
      </c>
      <c r="G66" s="28">
        <v>2</v>
      </c>
      <c r="H66" s="29">
        <f t="shared" si="4"/>
        <v>7539</v>
      </c>
      <c r="I66" s="30">
        <v>8930</v>
      </c>
      <c r="J66" s="30">
        <v>267</v>
      </c>
      <c r="K66" s="27">
        <v>930</v>
      </c>
      <c r="L66" s="29">
        <f t="shared" si="5"/>
        <v>16736</v>
      </c>
      <c r="M66" s="2"/>
      <c r="N66" s="80"/>
      <c r="O66" s="75" t="s">
        <v>106</v>
      </c>
      <c r="P66" s="76"/>
      <c r="Q66" s="77"/>
      <c r="R66" s="35">
        <f>SUM(R62:R65)</f>
        <v>436407</v>
      </c>
      <c r="S66" s="38">
        <f>SUM(S62:S65)</f>
        <v>86</v>
      </c>
      <c r="T66" s="37">
        <f t="shared" si="0"/>
        <v>436493</v>
      </c>
      <c r="U66" s="39">
        <f>SUM(U62:U65)</f>
        <v>1044292</v>
      </c>
      <c r="V66" s="39">
        <f>SUM(V62:V65)</f>
        <v>6682</v>
      </c>
      <c r="W66" s="35">
        <f>SUM(W62:W65)</f>
        <v>8382</v>
      </c>
      <c r="X66" s="37">
        <f t="shared" si="1"/>
        <v>1487467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8.5" customHeight="1" x14ac:dyDescent="0.2">
      <c r="A67" s="43"/>
      <c r="B67" s="79"/>
      <c r="C67" s="97"/>
      <c r="D67" s="99"/>
      <c r="E67" s="31" t="s">
        <v>79</v>
      </c>
      <c r="F67" s="41">
        <f>SUM(F65:F66)</f>
        <v>52583</v>
      </c>
      <c r="G67" s="28">
        <f>SUM(G65:G66)</f>
        <v>12</v>
      </c>
      <c r="H67" s="29">
        <f t="shared" si="4"/>
        <v>52595</v>
      </c>
      <c r="I67" s="41">
        <f>SUM(I65:I66)</f>
        <v>64403</v>
      </c>
      <c r="J67" s="41">
        <f>SUM(J65:J66)</f>
        <v>1700</v>
      </c>
      <c r="K67" s="41">
        <f>SUM(K65:K66)</f>
        <v>7312</v>
      </c>
      <c r="L67" s="29">
        <f t="shared" si="5"/>
        <v>118698</v>
      </c>
      <c r="M67" s="2"/>
      <c r="N67" s="78" t="s">
        <v>233</v>
      </c>
      <c r="O67" s="100" t="s">
        <v>234</v>
      </c>
      <c r="P67" s="101" t="s">
        <v>235</v>
      </c>
      <c r="Q67" s="83"/>
      <c r="R67" s="15">
        <v>101765</v>
      </c>
      <c r="S67" s="16">
        <v>4</v>
      </c>
      <c r="T67" s="17">
        <f t="shared" si="0"/>
        <v>101769</v>
      </c>
      <c r="U67" s="18">
        <v>368337</v>
      </c>
      <c r="V67" s="18">
        <v>2310</v>
      </c>
      <c r="W67" s="15">
        <v>6989</v>
      </c>
      <c r="X67" s="17">
        <f t="shared" si="1"/>
        <v>472416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ht="8.5" customHeight="1" x14ac:dyDescent="0.2">
      <c r="A68" s="43"/>
      <c r="B68" s="79"/>
      <c r="C68" s="97"/>
      <c r="D68" s="91" t="s">
        <v>298</v>
      </c>
      <c r="E68" s="92"/>
      <c r="F68" s="27">
        <v>62871</v>
      </c>
      <c r="G68" s="28">
        <v>10</v>
      </c>
      <c r="H68" s="29">
        <f t="shared" si="4"/>
        <v>62881</v>
      </c>
      <c r="I68" s="30">
        <v>90780</v>
      </c>
      <c r="J68" s="30">
        <v>2390</v>
      </c>
      <c r="K68" s="27">
        <v>10496</v>
      </c>
      <c r="L68" s="29">
        <f t="shared" si="5"/>
        <v>156051</v>
      </c>
      <c r="M68" s="2"/>
      <c r="N68" s="79"/>
      <c r="O68" s="97"/>
      <c r="P68" s="87" t="s">
        <v>237</v>
      </c>
      <c r="Q68" s="86"/>
      <c r="R68" s="27">
        <v>78912</v>
      </c>
      <c r="S68" s="28">
        <v>7</v>
      </c>
      <c r="T68" s="29">
        <f t="shared" ref="T68:T78" si="6">SUM(R68:S68)</f>
        <v>78919</v>
      </c>
      <c r="U68" s="30">
        <v>282141</v>
      </c>
      <c r="V68" s="30">
        <v>1350</v>
      </c>
      <c r="W68" s="27">
        <v>2342</v>
      </c>
      <c r="X68" s="29">
        <f t="shared" ref="X68:X78" si="7">SUM(T68:V68)</f>
        <v>362410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8.5" customHeight="1" x14ac:dyDescent="0.2">
      <c r="A69" s="43"/>
      <c r="B69" s="79"/>
      <c r="C69" s="97"/>
      <c r="D69" s="91" t="s">
        <v>254</v>
      </c>
      <c r="E69" s="92"/>
      <c r="F69" s="27">
        <v>46389</v>
      </c>
      <c r="G69" s="28">
        <v>15</v>
      </c>
      <c r="H69" s="29">
        <f t="shared" si="4"/>
        <v>46404</v>
      </c>
      <c r="I69" s="30">
        <v>138560</v>
      </c>
      <c r="J69" s="30">
        <v>1161</v>
      </c>
      <c r="K69" s="27">
        <v>3220</v>
      </c>
      <c r="L69" s="29">
        <f t="shared" si="5"/>
        <v>186125</v>
      </c>
      <c r="M69" s="2"/>
      <c r="N69" s="79"/>
      <c r="O69" s="97"/>
      <c r="P69" s="87" t="s">
        <v>238</v>
      </c>
      <c r="Q69" s="86"/>
      <c r="R69" s="27">
        <v>91500</v>
      </c>
      <c r="S69" s="28">
        <v>6</v>
      </c>
      <c r="T69" s="29">
        <f t="shared" si="6"/>
        <v>91506</v>
      </c>
      <c r="U69" s="30">
        <v>246563</v>
      </c>
      <c r="V69" s="30">
        <v>1184</v>
      </c>
      <c r="W69" s="27">
        <v>1702</v>
      </c>
      <c r="X69" s="29">
        <f t="shared" si="7"/>
        <v>339253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8.5" customHeight="1" x14ac:dyDescent="0.2">
      <c r="A70" s="43"/>
      <c r="B70" s="79"/>
      <c r="C70" s="98"/>
      <c r="D70" s="91" t="s">
        <v>257</v>
      </c>
      <c r="E70" s="92"/>
      <c r="F70" s="27">
        <v>74577</v>
      </c>
      <c r="G70" s="28">
        <v>21</v>
      </c>
      <c r="H70" s="29">
        <f t="shared" si="4"/>
        <v>74598</v>
      </c>
      <c r="I70" s="30">
        <v>179530</v>
      </c>
      <c r="J70" s="30">
        <v>2108</v>
      </c>
      <c r="K70" s="27">
        <v>7489</v>
      </c>
      <c r="L70" s="29">
        <f t="shared" si="5"/>
        <v>256236</v>
      </c>
      <c r="M70" s="2"/>
      <c r="N70" s="79"/>
      <c r="O70" s="98"/>
      <c r="P70" s="87" t="s">
        <v>240</v>
      </c>
      <c r="Q70" s="86"/>
      <c r="R70" s="27">
        <v>43557</v>
      </c>
      <c r="S70" s="28">
        <v>3</v>
      </c>
      <c r="T70" s="29">
        <f t="shared" si="6"/>
        <v>43560</v>
      </c>
      <c r="U70" s="30">
        <v>126738</v>
      </c>
      <c r="V70" s="30">
        <v>520</v>
      </c>
      <c r="W70" s="27">
        <v>757</v>
      </c>
      <c r="X70" s="29">
        <f t="shared" si="7"/>
        <v>170818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ht="8.5" customHeight="1" x14ac:dyDescent="0.2">
      <c r="A71" s="43"/>
      <c r="B71" s="79"/>
      <c r="C71" s="71" t="s">
        <v>259</v>
      </c>
      <c r="D71" s="72" t="s">
        <v>259</v>
      </c>
      <c r="E71" s="26" t="s">
        <v>260</v>
      </c>
      <c r="F71" s="27">
        <v>107558</v>
      </c>
      <c r="G71" s="28">
        <v>24</v>
      </c>
      <c r="H71" s="29">
        <f t="shared" si="4"/>
        <v>107582</v>
      </c>
      <c r="I71" s="30">
        <v>253988</v>
      </c>
      <c r="J71" s="30">
        <v>3508</v>
      </c>
      <c r="K71" s="27">
        <v>10767</v>
      </c>
      <c r="L71" s="29">
        <f t="shared" si="5"/>
        <v>365078</v>
      </c>
      <c r="M71" s="1"/>
      <c r="N71" s="79"/>
      <c r="O71" s="84" t="s">
        <v>242</v>
      </c>
      <c r="P71" s="85"/>
      <c r="Q71" s="86"/>
      <c r="R71" s="27">
        <v>88189</v>
      </c>
      <c r="S71" s="28">
        <v>14</v>
      </c>
      <c r="T71" s="29">
        <f t="shared" si="6"/>
        <v>88203</v>
      </c>
      <c r="U71" s="30">
        <v>247634</v>
      </c>
      <c r="V71" s="30">
        <v>1401</v>
      </c>
      <c r="W71" s="27">
        <v>1350</v>
      </c>
      <c r="X71" s="29">
        <f t="shared" si="7"/>
        <v>337238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ht="8.5" customHeight="1" x14ac:dyDescent="0.2">
      <c r="A72" s="43"/>
      <c r="B72" s="79"/>
      <c r="C72" s="71"/>
      <c r="D72" s="73"/>
      <c r="E72" s="26" t="s">
        <v>261</v>
      </c>
      <c r="F72" s="27">
        <v>27829</v>
      </c>
      <c r="G72" s="28">
        <v>7</v>
      </c>
      <c r="H72" s="29">
        <f t="shared" si="4"/>
        <v>27836</v>
      </c>
      <c r="I72" s="30">
        <v>51081</v>
      </c>
      <c r="J72" s="30">
        <v>877</v>
      </c>
      <c r="K72" s="27">
        <v>3915</v>
      </c>
      <c r="L72" s="29">
        <f t="shared" si="5"/>
        <v>79794</v>
      </c>
      <c r="M72" s="1"/>
      <c r="N72" s="79"/>
      <c r="O72" s="96" t="s">
        <v>244</v>
      </c>
      <c r="P72" s="87" t="s">
        <v>245</v>
      </c>
      <c r="Q72" s="86"/>
      <c r="R72" s="27">
        <v>81947</v>
      </c>
      <c r="S72" s="28">
        <v>10</v>
      </c>
      <c r="T72" s="29">
        <f t="shared" si="6"/>
        <v>81957</v>
      </c>
      <c r="U72" s="30">
        <v>233522</v>
      </c>
      <c r="V72" s="30">
        <v>1264</v>
      </c>
      <c r="W72" s="27">
        <v>1998</v>
      </c>
      <c r="X72" s="29">
        <f t="shared" si="7"/>
        <v>316743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pans="1:256" ht="8.5" customHeight="1" x14ac:dyDescent="0.2">
      <c r="A73" s="43"/>
      <c r="B73" s="79"/>
      <c r="C73" s="71"/>
      <c r="D73" s="74"/>
      <c r="E73" s="26" t="s">
        <v>79</v>
      </c>
      <c r="F73" s="27">
        <f>SUM(F71:F72)</f>
        <v>135387</v>
      </c>
      <c r="G73" s="28">
        <f>SUM(G71:G72)</f>
        <v>31</v>
      </c>
      <c r="H73" s="29">
        <f t="shared" si="4"/>
        <v>135418</v>
      </c>
      <c r="I73" s="30">
        <f>SUM(I71:I72)</f>
        <v>305069</v>
      </c>
      <c r="J73" s="30">
        <f>SUM(J71:J72)</f>
        <v>4385</v>
      </c>
      <c r="K73" s="27">
        <f>SUM(K71:K72)</f>
        <v>14682</v>
      </c>
      <c r="L73" s="29">
        <f t="shared" si="5"/>
        <v>444872</v>
      </c>
      <c r="M73" s="1"/>
      <c r="N73" s="79"/>
      <c r="O73" s="97"/>
      <c r="P73" s="87" t="s">
        <v>246</v>
      </c>
      <c r="Q73" s="86"/>
      <c r="R73" s="27">
        <v>41226</v>
      </c>
      <c r="S73" s="28">
        <v>6</v>
      </c>
      <c r="T73" s="29">
        <f t="shared" si="6"/>
        <v>41232</v>
      </c>
      <c r="U73" s="30">
        <v>108583</v>
      </c>
      <c r="V73" s="30">
        <v>484</v>
      </c>
      <c r="W73" s="27">
        <v>767</v>
      </c>
      <c r="X73" s="29">
        <f t="shared" si="7"/>
        <v>150299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pans="1:256" ht="8.5" customHeight="1" x14ac:dyDescent="0.2">
      <c r="A74" s="43"/>
      <c r="B74" s="79"/>
      <c r="C74" s="71"/>
      <c r="D74" s="87" t="s">
        <v>265</v>
      </c>
      <c r="E74" s="86"/>
      <c r="F74" s="27">
        <v>71994</v>
      </c>
      <c r="G74" s="28">
        <v>11</v>
      </c>
      <c r="H74" s="29">
        <f t="shared" si="4"/>
        <v>72005</v>
      </c>
      <c r="I74" s="30">
        <v>212487</v>
      </c>
      <c r="J74" s="30">
        <v>1569</v>
      </c>
      <c r="K74" s="27">
        <v>3486</v>
      </c>
      <c r="L74" s="29">
        <f t="shared" si="5"/>
        <v>286061</v>
      </c>
      <c r="M74" s="1"/>
      <c r="N74" s="79"/>
      <c r="O74" s="98"/>
      <c r="P74" s="87" t="s">
        <v>248</v>
      </c>
      <c r="Q74" s="86"/>
      <c r="R74" s="27">
        <v>12440</v>
      </c>
      <c r="S74" s="28">
        <v>0</v>
      </c>
      <c r="T74" s="29">
        <f t="shared" si="6"/>
        <v>12440</v>
      </c>
      <c r="U74" s="30">
        <v>20781</v>
      </c>
      <c r="V74" s="30">
        <v>180</v>
      </c>
      <c r="W74" s="27">
        <v>151</v>
      </c>
      <c r="X74" s="29">
        <f t="shared" si="7"/>
        <v>33401</v>
      </c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1:256" ht="8.5" customHeight="1" x14ac:dyDescent="0.2">
      <c r="A75" s="43"/>
      <c r="B75" s="79"/>
      <c r="C75" s="71"/>
      <c r="D75" s="87" t="s">
        <v>267</v>
      </c>
      <c r="E75" s="86"/>
      <c r="F75" s="27">
        <v>63276</v>
      </c>
      <c r="G75" s="28">
        <v>22</v>
      </c>
      <c r="H75" s="29">
        <f t="shared" si="4"/>
        <v>63298</v>
      </c>
      <c r="I75" s="30">
        <v>190168</v>
      </c>
      <c r="J75" s="30">
        <v>1591</v>
      </c>
      <c r="K75" s="27">
        <v>4789</v>
      </c>
      <c r="L75" s="29">
        <f t="shared" si="5"/>
        <v>255057</v>
      </c>
      <c r="M75" s="1"/>
      <c r="N75" s="79"/>
      <c r="O75" s="84" t="s">
        <v>250</v>
      </c>
      <c r="P75" s="85"/>
      <c r="Q75" s="86"/>
      <c r="R75" s="27">
        <v>181252</v>
      </c>
      <c r="S75" s="28">
        <v>13</v>
      </c>
      <c r="T75" s="29">
        <f t="shared" si="6"/>
        <v>181265</v>
      </c>
      <c r="U75" s="30">
        <v>473792</v>
      </c>
      <c r="V75" s="30">
        <v>3237</v>
      </c>
      <c r="W75" s="27">
        <v>3251</v>
      </c>
      <c r="X75" s="29">
        <f t="shared" si="7"/>
        <v>658294</v>
      </c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1:256" ht="8.5" customHeight="1" x14ac:dyDescent="0.2">
      <c r="A76" s="43"/>
      <c r="B76" s="79"/>
      <c r="C76" s="71" t="s">
        <v>268</v>
      </c>
      <c r="D76" s="91" t="s">
        <v>269</v>
      </c>
      <c r="E76" s="92"/>
      <c r="F76" s="27">
        <v>96249</v>
      </c>
      <c r="G76" s="28">
        <v>23</v>
      </c>
      <c r="H76" s="29">
        <f t="shared" si="4"/>
        <v>96272</v>
      </c>
      <c r="I76" s="30">
        <v>199690</v>
      </c>
      <c r="J76" s="30">
        <v>1415</v>
      </c>
      <c r="K76" s="27">
        <v>1620</v>
      </c>
      <c r="L76" s="29">
        <f t="shared" si="5"/>
        <v>297377</v>
      </c>
      <c r="M76" s="1"/>
      <c r="N76" s="79"/>
      <c r="O76" s="84" t="s">
        <v>252</v>
      </c>
      <c r="P76" s="85"/>
      <c r="Q76" s="86"/>
      <c r="R76" s="27">
        <v>122775</v>
      </c>
      <c r="S76" s="28">
        <v>14</v>
      </c>
      <c r="T76" s="29">
        <f t="shared" si="6"/>
        <v>122789</v>
      </c>
      <c r="U76" s="51">
        <v>317291</v>
      </c>
      <c r="V76" s="51">
        <v>1741</v>
      </c>
      <c r="W76" s="27">
        <v>2125</v>
      </c>
      <c r="X76" s="29">
        <f t="shared" si="7"/>
        <v>441821</v>
      </c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1:256" ht="8.5" customHeight="1" x14ac:dyDescent="0.2">
      <c r="A77" s="43"/>
      <c r="B77" s="79"/>
      <c r="C77" s="71"/>
      <c r="D77" s="91" t="s">
        <v>271</v>
      </c>
      <c r="E77" s="92"/>
      <c r="F77" s="27">
        <v>10963</v>
      </c>
      <c r="G77" s="28">
        <v>3</v>
      </c>
      <c r="H77" s="29">
        <f t="shared" si="4"/>
        <v>10966</v>
      </c>
      <c r="I77" s="30">
        <v>26396</v>
      </c>
      <c r="J77" s="30">
        <v>194</v>
      </c>
      <c r="K77" s="27">
        <v>124</v>
      </c>
      <c r="L77" s="29">
        <f t="shared" si="5"/>
        <v>37556</v>
      </c>
      <c r="M77" s="1"/>
      <c r="N77" s="79"/>
      <c r="O77" s="84" t="s">
        <v>253</v>
      </c>
      <c r="P77" s="85"/>
      <c r="Q77" s="86"/>
      <c r="R77" s="27">
        <v>144630</v>
      </c>
      <c r="S77" s="28">
        <v>10</v>
      </c>
      <c r="T77" s="29">
        <f t="shared" si="6"/>
        <v>144640</v>
      </c>
      <c r="U77" s="51">
        <v>325207</v>
      </c>
      <c r="V77" s="51">
        <v>1627</v>
      </c>
      <c r="W77" s="53">
        <v>1815</v>
      </c>
      <c r="X77" s="29">
        <f t="shared" si="7"/>
        <v>471474</v>
      </c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pans="1:256" ht="8.5" customHeight="1" x14ac:dyDescent="0.2">
      <c r="A78" s="43"/>
      <c r="B78" s="79"/>
      <c r="C78" s="71"/>
      <c r="D78" s="91" t="s">
        <v>79</v>
      </c>
      <c r="E78" s="92"/>
      <c r="F78" s="41">
        <f>SUM(F76:F77)</f>
        <v>107212</v>
      </c>
      <c r="G78" s="28">
        <f>SUM(G76:G77)</f>
        <v>26</v>
      </c>
      <c r="H78" s="29">
        <f t="shared" si="4"/>
        <v>107238</v>
      </c>
      <c r="I78" s="27">
        <f>SUM(I76:I77)</f>
        <v>226086</v>
      </c>
      <c r="J78" s="27">
        <f>SUM(J76:J77)</f>
        <v>1609</v>
      </c>
      <c r="K78" s="27">
        <f>SUM(K76:K77)</f>
        <v>1744</v>
      </c>
      <c r="L78" s="29">
        <f t="shared" si="5"/>
        <v>334933</v>
      </c>
      <c r="M78" s="1"/>
      <c r="N78" s="79"/>
      <c r="O78" s="103" t="s">
        <v>255</v>
      </c>
      <c r="P78" s="87" t="s">
        <v>256</v>
      </c>
      <c r="Q78" s="86"/>
      <c r="R78" s="27">
        <v>195301</v>
      </c>
      <c r="S78" s="28">
        <v>14</v>
      </c>
      <c r="T78" s="29">
        <f t="shared" si="6"/>
        <v>195315</v>
      </c>
      <c r="U78" s="51">
        <v>432871</v>
      </c>
      <c r="V78" s="51">
        <v>2196</v>
      </c>
      <c r="W78" s="53">
        <v>2897</v>
      </c>
      <c r="X78" s="29">
        <f t="shared" si="7"/>
        <v>630382</v>
      </c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pans="1:256" ht="8.5" customHeight="1" x14ac:dyDescent="0.2">
      <c r="A79" s="43"/>
      <c r="B79" s="80"/>
      <c r="C79" s="70" t="s">
        <v>106</v>
      </c>
      <c r="D79" s="70"/>
      <c r="E79" s="70"/>
      <c r="F79" s="44">
        <f>SUM(F32,F35,F38:F39,F43,F46,F49,F52:F53,F56:F58,F61,F64,F67:F70,F73:F75,F78)</f>
        <v>1899684</v>
      </c>
      <c r="G79" s="38">
        <f>SUM(G32,G35,G38:G39,G43,G46,G49,G52:G53,G56:G58,G61,G64,G67:G70,G73:G75,G78)</f>
        <v>335</v>
      </c>
      <c r="H79" s="37">
        <f t="shared" si="4"/>
        <v>1900019</v>
      </c>
      <c r="I79" s="35">
        <f>SUM(I32,I35,I38:I39,I43,I46,I49,I52:I53,I56:I58,I61,I64,I67:I70,I73:I75,I78)</f>
        <v>4976760</v>
      </c>
      <c r="J79" s="35">
        <f>SUM(J32,J35,J38:J39,J43,J46,J49,J52:J53,J56:J58,J61,J64,J67:J70,J73:J75,J78)</f>
        <v>40393</v>
      </c>
      <c r="K79" s="35">
        <f>SUM(K32,K35,K38:K39,K43,K46,K49,K52:K53,K56:K58,K61,K64,K67:K70,K73:K75,K78)</f>
        <v>109744</v>
      </c>
      <c r="L79" s="37">
        <f t="shared" si="5"/>
        <v>6917172</v>
      </c>
      <c r="M79" s="1"/>
      <c r="N79" s="79"/>
      <c r="O79" s="104"/>
      <c r="P79" s="105" t="s">
        <v>258</v>
      </c>
      <c r="Q79" s="106"/>
      <c r="R79" s="27">
        <f t="shared" ref="R79:W79" si="8">SUM(R91:R92)</f>
        <v>24002</v>
      </c>
      <c r="S79" s="28">
        <f t="shared" si="8"/>
        <v>0</v>
      </c>
      <c r="T79" s="29">
        <f t="shared" si="8"/>
        <v>24002</v>
      </c>
      <c r="U79" s="51">
        <f t="shared" si="8"/>
        <v>34536</v>
      </c>
      <c r="V79" s="51">
        <f t="shared" si="8"/>
        <v>279</v>
      </c>
      <c r="W79" s="53">
        <f t="shared" si="8"/>
        <v>359</v>
      </c>
      <c r="X79" s="29">
        <f>SUM(T79:V79)</f>
        <v>58817</v>
      </c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1:256" ht="8.5" customHeight="1" x14ac:dyDescent="0.2">
      <c r="A80" s="52"/>
      <c r="B80" s="1"/>
      <c r="C80" s="1"/>
      <c r="D80" s="66"/>
      <c r="E80" s="66"/>
      <c r="F80" s="6"/>
      <c r="G80" s="6"/>
      <c r="H80" s="6"/>
      <c r="I80" s="6"/>
      <c r="J80" s="6"/>
      <c r="K80" s="6"/>
      <c r="L80" s="6"/>
      <c r="M80" s="1"/>
      <c r="N80" s="80"/>
      <c r="O80" s="75" t="s">
        <v>106</v>
      </c>
      <c r="P80" s="76"/>
      <c r="Q80" s="77"/>
      <c r="R80" s="35">
        <f>SUM(R67:R79)</f>
        <v>1207496</v>
      </c>
      <c r="S80" s="38">
        <f>SUM(S67:S79)</f>
        <v>101</v>
      </c>
      <c r="T80" s="37">
        <f t="shared" ref="T80:T85" si="9">SUM(R80:S80)</f>
        <v>1207597</v>
      </c>
      <c r="U80" s="45">
        <f>SUM(U67:U79)</f>
        <v>3217996</v>
      </c>
      <c r="V80" s="45">
        <f>SUM(V67:V79)</f>
        <v>17773</v>
      </c>
      <c r="W80" s="36">
        <f>SUM(W67:W79)</f>
        <v>26503</v>
      </c>
      <c r="X80" s="37">
        <f t="shared" ref="X80:X85" si="10">SUM(T80:V80)</f>
        <v>4443366</v>
      </c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pans="1:256" ht="8.5" customHeight="1" x14ac:dyDescent="0.2">
      <c r="A81" s="1"/>
      <c r="B81" s="1"/>
      <c r="C81" s="1"/>
      <c r="D81" s="66"/>
      <c r="E81" s="66"/>
      <c r="F81" s="6"/>
      <c r="G81" s="6"/>
      <c r="H81" s="6"/>
      <c r="I81" s="6"/>
      <c r="J81" s="6"/>
      <c r="K81" s="6"/>
      <c r="L81" s="6"/>
      <c r="M81" s="1"/>
      <c r="N81" s="78" t="s">
        <v>262</v>
      </c>
      <c r="O81" s="81" t="s">
        <v>263</v>
      </c>
      <c r="P81" s="82"/>
      <c r="Q81" s="83"/>
      <c r="R81" s="15">
        <v>114467</v>
      </c>
      <c r="S81" s="16">
        <v>1</v>
      </c>
      <c r="T81" s="17">
        <f t="shared" si="9"/>
        <v>114468</v>
      </c>
      <c r="U81" s="54">
        <v>420166</v>
      </c>
      <c r="V81" s="18">
        <v>2341</v>
      </c>
      <c r="W81" s="15">
        <v>1827</v>
      </c>
      <c r="X81" s="17">
        <f t="shared" si="10"/>
        <v>536975</v>
      </c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pans="1:256" ht="8.5" customHeight="1" x14ac:dyDescent="0.2">
      <c r="A82" s="1"/>
      <c r="B82" s="1"/>
      <c r="C82" s="1"/>
      <c r="D82" s="66"/>
      <c r="E82" s="66"/>
      <c r="F82" s="6"/>
      <c r="G82" s="6"/>
      <c r="H82" s="6"/>
      <c r="I82" s="6"/>
      <c r="J82" s="6"/>
      <c r="K82" s="6"/>
      <c r="L82" s="6"/>
      <c r="M82" s="1"/>
      <c r="N82" s="79"/>
      <c r="O82" s="84" t="s">
        <v>264</v>
      </c>
      <c r="P82" s="85"/>
      <c r="Q82" s="86"/>
      <c r="R82" s="27">
        <v>11261</v>
      </c>
      <c r="S82" s="28">
        <v>0</v>
      </c>
      <c r="T82" s="29">
        <f t="shared" si="9"/>
        <v>11261</v>
      </c>
      <c r="U82" s="30">
        <v>20590</v>
      </c>
      <c r="V82" s="30">
        <v>203</v>
      </c>
      <c r="W82" s="27">
        <v>112</v>
      </c>
      <c r="X82" s="29">
        <f t="shared" si="10"/>
        <v>32054</v>
      </c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1:256" ht="8.5" customHeight="1" x14ac:dyDescent="0.2">
      <c r="A83" s="1"/>
      <c r="B83" s="1"/>
      <c r="C83" s="1"/>
      <c r="D83" s="66"/>
      <c r="E83" s="66"/>
      <c r="F83" s="6"/>
      <c r="G83" s="6"/>
      <c r="H83" s="6"/>
      <c r="I83" s="6"/>
      <c r="J83" s="6"/>
      <c r="K83" s="6"/>
      <c r="L83" s="6"/>
      <c r="M83" s="1"/>
      <c r="N83" s="79"/>
      <c r="O83" s="84" t="s">
        <v>266</v>
      </c>
      <c r="P83" s="85"/>
      <c r="Q83" s="86"/>
      <c r="R83" s="27">
        <v>10209</v>
      </c>
      <c r="S83" s="28">
        <v>0</v>
      </c>
      <c r="T83" s="29">
        <f t="shared" si="9"/>
        <v>10209</v>
      </c>
      <c r="U83" s="30">
        <v>18869</v>
      </c>
      <c r="V83" s="30">
        <v>171</v>
      </c>
      <c r="W83" s="27">
        <v>177</v>
      </c>
      <c r="X83" s="29">
        <f t="shared" si="10"/>
        <v>29249</v>
      </c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pans="1:256" ht="8.5" customHeight="1" x14ac:dyDescent="0.2">
      <c r="A84" s="1"/>
      <c r="B84" s="1"/>
      <c r="C84" s="1"/>
      <c r="D84" s="66"/>
      <c r="E84" s="66"/>
      <c r="F84" s="6"/>
      <c r="G84" s="6"/>
      <c r="H84" s="6"/>
      <c r="I84" s="6"/>
      <c r="J84" s="6"/>
      <c r="K84" s="6"/>
      <c r="L84" s="6"/>
      <c r="M84" s="1"/>
      <c r="N84" s="80"/>
      <c r="O84" s="75" t="s">
        <v>106</v>
      </c>
      <c r="P84" s="76"/>
      <c r="Q84" s="77"/>
      <c r="R84" s="35">
        <f>SUM(R81:R83)</f>
        <v>135937</v>
      </c>
      <c r="S84" s="38">
        <f>SUM(S81:S83)</f>
        <v>1</v>
      </c>
      <c r="T84" s="37">
        <f t="shared" si="9"/>
        <v>135938</v>
      </c>
      <c r="U84" s="39">
        <f>SUM(U81:U83)</f>
        <v>459625</v>
      </c>
      <c r="V84" s="39">
        <f>SUM(V81:V83)</f>
        <v>2715</v>
      </c>
      <c r="W84" s="35">
        <f>SUM(W81:W83)</f>
        <v>2116</v>
      </c>
      <c r="X84" s="37">
        <f t="shared" si="10"/>
        <v>598278</v>
      </c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pans="1:256" ht="8.5" customHeight="1" x14ac:dyDescent="0.2">
      <c r="M85" s="50"/>
      <c r="N85" s="93" t="s">
        <v>270</v>
      </c>
      <c r="O85" s="94"/>
      <c r="P85" s="94"/>
      <c r="Q85" s="95"/>
      <c r="R85" s="55">
        <f>SUM(F31,F13,F79,R14,R38,R50,R61,R66,R80,R84)</f>
        <v>8277706</v>
      </c>
      <c r="S85" s="55">
        <f>SUM(G31,G13,G79,S14,S38,S50,S61,S66,S80,S84)</f>
        <v>1212</v>
      </c>
      <c r="T85" s="56">
        <f t="shared" si="9"/>
        <v>8278918</v>
      </c>
      <c r="U85" s="57">
        <f>SUM(I31,I13,I79,U14,U38,U50,U61,U66,U80,U84)</f>
        <v>22528178</v>
      </c>
      <c r="V85" s="57">
        <f>SUM(J31,J13,J79,V14,V38,V50,V61,V66,V80,V84)</f>
        <v>160363</v>
      </c>
      <c r="W85" s="58">
        <f>SUM(K31,K13,K79,W14,W38,W50,W61,W66,W80,W84)</f>
        <v>285552</v>
      </c>
      <c r="X85" s="56">
        <f t="shared" si="10"/>
        <v>30967459</v>
      </c>
    </row>
    <row r="86" spans="1:256" x14ac:dyDescent="0.2"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</row>
    <row r="87" spans="1:256" x14ac:dyDescent="0.2">
      <c r="M87" s="50"/>
      <c r="N87" s="50"/>
      <c r="O87" s="50"/>
      <c r="P87" s="67"/>
      <c r="Q87" s="67"/>
      <c r="R87" s="60"/>
      <c r="S87" s="60"/>
      <c r="T87" s="60"/>
      <c r="U87" s="60"/>
      <c r="V87" s="60"/>
      <c r="W87" s="60"/>
      <c r="X87" s="60"/>
    </row>
    <row r="88" spans="1:256" x14ac:dyDescent="0.2">
      <c r="M88" s="50"/>
      <c r="N88" s="50"/>
      <c r="O88" s="50"/>
      <c r="P88" s="67"/>
      <c r="Q88" s="67"/>
      <c r="R88" s="60"/>
      <c r="S88" s="60"/>
      <c r="T88" s="60"/>
      <c r="U88" s="60"/>
      <c r="V88" s="60"/>
      <c r="W88" s="60"/>
      <c r="X88" s="60"/>
    </row>
    <row r="89" spans="1:256" x14ac:dyDescent="0.2">
      <c r="N89" s="50"/>
      <c r="O89" s="50"/>
      <c r="P89" s="67"/>
      <c r="Q89" s="67"/>
      <c r="R89" s="60"/>
      <c r="S89" s="60"/>
      <c r="T89" s="60"/>
      <c r="U89" s="60"/>
      <c r="V89" s="60"/>
      <c r="W89" s="60"/>
      <c r="X89" s="60"/>
    </row>
    <row r="90" spans="1:256" x14ac:dyDescent="0.2">
      <c r="N90" s="50"/>
      <c r="O90" s="50"/>
      <c r="P90" s="67"/>
      <c r="Q90" s="67"/>
      <c r="R90" s="60"/>
      <c r="S90" s="60"/>
      <c r="T90" s="60"/>
      <c r="U90" s="60"/>
      <c r="V90" s="60"/>
      <c r="W90" s="60"/>
      <c r="X90" s="60"/>
    </row>
    <row r="91" spans="1:256" ht="11.25" hidden="1" customHeight="1" x14ac:dyDescent="0.2">
      <c r="N91" s="126" t="s">
        <v>272</v>
      </c>
      <c r="O91" s="127" t="s">
        <v>255</v>
      </c>
      <c r="P91" s="126" t="s">
        <v>273</v>
      </c>
      <c r="Q91" s="63" t="s">
        <v>255</v>
      </c>
      <c r="R91" s="64">
        <v>793</v>
      </c>
      <c r="S91" s="64">
        <v>0</v>
      </c>
      <c r="T91" s="64">
        <f>SUM(R91:S91)</f>
        <v>793</v>
      </c>
      <c r="U91" s="64">
        <v>426</v>
      </c>
      <c r="V91" s="64">
        <v>4</v>
      </c>
      <c r="W91" s="64">
        <v>16</v>
      </c>
      <c r="X91" s="64">
        <f>SUM(U91:W91)</f>
        <v>446</v>
      </c>
    </row>
    <row r="92" spans="1:256" hidden="1" x14ac:dyDescent="0.2">
      <c r="N92" s="126"/>
      <c r="O92" s="127"/>
      <c r="P92" s="126"/>
      <c r="Q92" s="63" t="s">
        <v>274</v>
      </c>
      <c r="R92" s="64">
        <v>23209</v>
      </c>
      <c r="S92" s="64">
        <v>0</v>
      </c>
      <c r="T92" s="64">
        <f>SUM(R92:S92)</f>
        <v>23209</v>
      </c>
      <c r="U92" s="64">
        <v>34110</v>
      </c>
      <c r="V92" s="64">
        <v>275</v>
      </c>
      <c r="W92" s="64">
        <v>343</v>
      </c>
      <c r="X92" s="64">
        <f>SUM(U92:W92)</f>
        <v>34728</v>
      </c>
    </row>
    <row r="93" spans="1:256" x14ac:dyDescent="0.2">
      <c r="K93" s="3"/>
      <c r="L93" s="3"/>
      <c r="P93" s="3"/>
      <c r="Q93" s="3"/>
      <c r="R93" s="3"/>
      <c r="S93" s="3"/>
      <c r="T93" s="3"/>
      <c r="U93" s="3"/>
    </row>
    <row r="94" spans="1:256" x14ac:dyDescent="0.2">
      <c r="K94" s="3"/>
      <c r="L94" s="3"/>
      <c r="P94" s="3"/>
      <c r="Q94" s="3"/>
      <c r="R94" s="3"/>
      <c r="S94" s="3"/>
      <c r="T94" s="3"/>
      <c r="U94" s="3"/>
    </row>
    <row r="95" spans="1:256" x14ac:dyDescent="0.2">
      <c r="K95" s="3"/>
      <c r="L95" s="3"/>
      <c r="P95" s="3"/>
      <c r="Q95" s="3"/>
      <c r="R95" s="3"/>
      <c r="S95" s="3"/>
      <c r="T95" s="3"/>
      <c r="U95" s="3"/>
    </row>
    <row r="96" spans="1:256" x14ac:dyDescent="0.2">
      <c r="K96" s="3"/>
      <c r="L96" s="3"/>
      <c r="P96" s="3"/>
      <c r="Q96" s="3"/>
      <c r="R96" s="3"/>
      <c r="S96" s="3"/>
      <c r="T96" s="3"/>
      <c r="U96" s="3"/>
    </row>
    <row r="97" spans="11:22" x14ac:dyDescent="0.2">
      <c r="K97" s="3"/>
      <c r="L97" s="3"/>
      <c r="P97" s="3"/>
      <c r="Q97" s="3"/>
      <c r="R97" s="3"/>
      <c r="S97" s="3"/>
      <c r="T97" s="3"/>
      <c r="U97" s="3"/>
    </row>
    <row r="98" spans="11:22" x14ac:dyDescent="0.2">
      <c r="K98" s="3"/>
      <c r="L98" s="3"/>
      <c r="P98" s="3"/>
      <c r="Q98" s="3"/>
      <c r="R98" s="3"/>
      <c r="S98" s="3"/>
      <c r="T98" s="3"/>
      <c r="U98" s="3"/>
    </row>
    <row r="99" spans="11:22" x14ac:dyDescent="0.2">
      <c r="K99" s="3"/>
      <c r="L99" s="3"/>
      <c r="P99" s="3"/>
      <c r="Q99" s="3"/>
      <c r="R99" s="3"/>
      <c r="S99" s="3"/>
      <c r="T99" s="3"/>
      <c r="U99" s="3"/>
      <c r="V99" s="3"/>
    </row>
    <row r="100" spans="11:22" x14ac:dyDescent="0.2">
      <c r="K100" s="3"/>
      <c r="L100" s="3"/>
      <c r="P100" s="3"/>
      <c r="Q100" s="3"/>
      <c r="R100" s="3"/>
      <c r="S100" s="3"/>
      <c r="T100" s="3"/>
      <c r="U100" s="3"/>
      <c r="V100" s="3"/>
    </row>
    <row r="101" spans="11:22" x14ac:dyDescent="0.2">
      <c r="K101" s="3"/>
      <c r="L101" s="3"/>
      <c r="P101" s="3"/>
      <c r="Q101" s="3"/>
      <c r="R101" s="3"/>
      <c r="S101" s="3"/>
      <c r="T101" s="3"/>
      <c r="U101" s="3"/>
      <c r="V101" s="3"/>
    </row>
    <row r="102" spans="11:22" x14ac:dyDescent="0.2">
      <c r="K102" s="3"/>
      <c r="L102" s="3"/>
      <c r="P102" s="3"/>
      <c r="Q102" s="3"/>
      <c r="R102" s="3"/>
      <c r="S102" s="3"/>
      <c r="T102" s="3"/>
      <c r="U102" s="3"/>
      <c r="V102" s="3"/>
    </row>
    <row r="103" spans="11:22" x14ac:dyDescent="0.2">
      <c r="K103" s="3"/>
      <c r="L103" s="3"/>
      <c r="P103" s="3"/>
      <c r="Q103" s="3"/>
      <c r="R103" s="3"/>
      <c r="S103" s="3"/>
      <c r="T103" s="3"/>
      <c r="U103" s="3"/>
      <c r="V103" s="3"/>
    </row>
    <row r="104" spans="11:22" x14ac:dyDescent="0.2">
      <c r="K104" s="3"/>
      <c r="L104" s="3"/>
      <c r="P104" s="3"/>
      <c r="Q104" s="3"/>
      <c r="R104" s="3"/>
      <c r="S104" s="3"/>
      <c r="T104" s="3"/>
      <c r="U104" s="3"/>
      <c r="V104" s="3"/>
    </row>
    <row r="105" spans="11:22" x14ac:dyDescent="0.2">
      <c r="K105" s="3"/>
      <c r="L105" s="3"/>
      <c r="P105" s="3"/>
      <c r="Q105" s="3"/>
      <c r="R105" s="3"/>
      <c r="S105" s="3"/>
      <c r="T105" s="3"/>
      <c r="U105" s="3"/>
      <c r="V105" s="3"/>
    </row>
    <row r="106" spans="11:22" x14ac:dyDescent="0.2">
      <c r="K106" s="3"/>
      <c r="L106" s="3"/>
      <c r="P106" s="3"/>
      <c r="Q106" s="3"/>
      <c r="R106" s="3"/>
      <c r="S106" s="3"/>
      <c r="T106" s="3"/>
      <c r="U106" s="3"/>
      <c r="V106" s="3"/>
    </row>
    <row r="107" spans="11:22" x14ac:dyDescent="0.2">
      <c r="K107" s="3"/>
      <c r="L107" s="3"/>
      <c r="P107" s="3"/>
      <c r="Q107" s="3"/>
      <c r="R107" s="3"/>
      <c r="S107" s="3"/>
      <c r="T107" s="3"/>
      <c r="U107" s="3"/>
      <c r="V107" s="3"/>
    </row>
    <row r="108" spans="11:22" x14ac:dyDescent="0.2">
      <c r="K108" s="3"/>
      <c r="L108" s="3"/>
      <c r="P108" s="3"/>
      <c r="Q108" s="3"/>
      <c r="R108" s="3"/>
      <c r="S108" s="3"/>
      <c r="T108" s="3"/>
      <c r="U108" s="3"/>
    </row>
    <row r="109" spans="11:22" x14ac:dyDescent="0.2">
      <c r="K109" s="3"/>
      <c r="L109" s="3"/>
      <c r="P109" s="3"/>
      <c r="Q109" s="3"/>
      <c r="R109" s="3"/>
      <c r="S109" s="3"/>
      <c r="T109" s="3"/>
      <c r="U109" s="3"/>
    </row>
    <row r="110" spans="11:22" x14ac:dyDescent="0.2">
      <c r="K110" s="3"/>
      <c r="L110" s="3"/>
      <c r="P110" s="3"/>
      <c r="Q110" s="3"/>
      <c r="R110" s="3"/>
      <c r="S110" s="3"/>
      <c r="T110" s="3"/>
      <c r="U110" s="3"/>
    </row>
    <row r="149" spans="4:17" x14ac:dyDescent="0.2">
      <c r="P149" s="3"/>
      <c r="Q149" s="3"/>
    </row>
    <row r="150" spans="4:17" x14ac:dyDescent="0.2">
      <c r="P150" s="3"/>
      <c r="Q150" s="3"/>
    </row>
    <row r="151" spans="4:17" x14ac:dyDescent="0.2">
      <c r="P151" s="3"/>
      <c r="Q151" s="3"/>
    </row>
    <row r="152" spans="4:17" x14ac:dyDescent="0.2">
      <c r="P152" s="3"/>
      <c r="Q152" s="3"/>
    </row>
    <row r="153" spans="4:17" x14ac:dyDescent="0.2">
      <c r="P153" s="3"/>
      <c r="Q153" s="3"/>
    </row>
    <row r="154" spans="4:17" x14ac:dyDescent="0.2">
      <c r="P154" s="3"/>
      <c r="Q154" s="3"/>
    </row>
    <row r="155" spans="4:17" x14ac:dyDescent="0.2">
      <c r="D155" s="3"/>
      <c r="E155" s="3"/>
      <c r="F155" s="3"/>
      <c r="G155" s="3"/>
      <c r="H155" s="3"/>
      <c r="I155" s="3"/>
      <c r="J155" s="3"/>
      <c r="K155" s="3"/>
      <c r="L155" s="3"/>
      <c r="P155" s="3"/>
      <c r="Q155" s="3"/>
    </row>
    <row r="156" spans="4:17" x14ac:dyDescent="0.2">
      <c r="D156" s="3"/>
      <c r="E156" s="3"/>
      <c r="F156" s="3"/>
      <c r="G156" s="3"/>
      <c r="H156" s="3"/>
      <c r="I156" s="3"/>
      <c r="J156" s="3"/>
      <c r="K156" s="3"/>
      <c r="L156" s="3"/>
      <c r="P156" s="3"/>
      <c r="Q156" s="3"/>
    </row>
    <row r="157" spans="4:17" x14ac:dyDescent="0.2">
      <c r="D157" s="3"/>
      <c r="E157" s="3"/>
      <c r="F157" s="3"/>
      <c r="G157" s="3"/>
      <c r="H157" s="3"/>
      <c r="I157" s="3"/>
      <c r="J157" s="3"/>
      <c r="K157" s="3"/>
      <c r="L157" s="3"/>
      <c r="P157" s="3"/>
      <c r="Q157" s="3"/>
    </row>
    <row r="158" spans="4:17" x14ac:dyDescent="0.2">
      <c r="D158" s="3"/>
      <c r="E158" s="3"/>
      <c r="F158" s="3"/>
      <c r="G158" s="3"/>
      <c r="H158" s="3"/>
      <c r="I158" s="3"/>
      <c r="J158" s="3"/>
      <c r="K158" s="3"/>
      <c r="L158" s="3"/>
      <c r="P158" s="3"/>
      <c r="Q158" s="3"/>
    </row>
    <row r="159" spans="4:17" x14ac:dyDescent="0.2">
      <c r="D159" s="3"/>
      <c r="E159" s="3"/>
      <c r="F159" s="3"/>
      <c r="G159" s="3"/>
      <c r="H159" s="3"/>
      <c r="I159" s="3"/>
      <c r="J159" s="3"/>
      <c r="K159" s="3"/>
      <c r="L159" s="3"/>
      <c r="P159" s="3"/>
      <c r="Q159" s="3"/>
    </row>
    <row r="160" spans="4:17" x14ac:dyDescent="0.2">
      <c r="D160" s="3"/>
      <c r="E160" s="3"/>
      <c r="F160" s="3"/>
      <c r="G160" s="3"/>
      <c r="H160" s="3"/>
      <c r="I160" s="3"/>
      <c r="J160" s="3"/>
      <c r="K160" s="3"/>
      <c r="L160" s="3"/>
      <c r="P160" s="3"/>
      <c r="Q160" s="3"/>
    </row>
    <row r="161" spans="4:17" x14ac:dyDescent="0.2">
      <c r="D161" s="3"/>
      <c r="E161" s="3"/>
      <c r="F161" s="3"/>
      <c r="G161" s="3"/>
      <c r="H161" s="3"/>
      <c r="I161" s="3"/>
      <c r="J161" s="3"/>
      <c r="K161" s="3"/>
      <c r="L161" s="3"/>
      <c r="P161" s="3"/>
      <c r="Q161" s="3"/>
    </row>
    <row r="162" spans="4:17" x14ac:dyDescent="0.2">
      <c r="D162" s="3"/>
      <c r="E162" s="3"/>
      <c r="F162" s="3"/>
      <c r="G162" s="3"/>
      <c r="H162" s="3"/>
      <c r="I162" s="3"/>
      <c r="J162" s="3"/>
      <c r="K162" s="3"/>
      <c r="L162" s="3"/>
      <c r="P162" s="3"/>
      <c r="Q162" s="3"/>
    </row>
    <row r="163" spans="4:17" x14ac:dyDescent="0.2">
      <c r="D163" s="3"/>
      <c r="E163" s="3"/>
      <c r="F163" s="3"/>
      <c r="G163" s="3"/>
      <c r="H163" s="3"/>
      <c r="I163" s="3"/>
      <c r="J163" s="3"/>
      <c r="K163" s="3"/>
      <c r="L163" s="3"/>
      <c r="P163" s="3"/>
      <c r="Q163" s="3"/>
    </row>
    <row r="164" spans="4:17" x14ac:dyDescent="0.2">
      <c r="D164" s="3"/>
      <c r="E164" s="3"/>
      <c r="F164" s="3"/>
      <c r="G164" s="3"/>
      <c r="H164" s="3"/>
      <c r="I164" s="3"/>
      <c r="J164" s="3"/>
      <c r="K164" s="3"/>
      <c r="L164" s="3"/>
      <c r="P164" s="3"/>
      <c r="Q164" s="3"/>
    </row>
  </sheetData>
  <mergeCells count="167">
    <mergeCell ref="B1:L1"/>
    <mergeCell ref="B4:E5"/>
    <mergeCell ref="F4:H4"/>
    <mergeCell ref="I4:I5"/>
    <mergeCell ref="J4:J5"/>
    <mergeCell ref="K4:L4"/>
    <mergeCell ref="C8:E8"/>
    <mergeCell ref="P8:Q8"/>
    <mergeCell ref="C9:E9"/>
    <mergeCell ref="P9:Q9"/>
    <mergeCell ref="C10:E10"/>
    <mergeCell ref="O10:O13"/>
    <mergeCell ref="P10:Q10"/>
    <mergeCell ref="C11:E11"/>
    <mergeCell ref="P11:P13"/>
    <mergeCell ref="C12:E12"/>
    <mergeCell ref="N4:N14"/>
    <mergeCell ref="O4:O5"/>
    <mergeCell ref="P4:Q4"/>
    <mergeCell ref="P5:Q5"/>
    <mergeCell ref="C6:E6"/>
    <mergeCell ref="O6:Q6"/>
    <mergeCell ref="C7:E7"/>
    <mergeCell ref="O7:O9"/>
    <mergeCell ref="P7:Q7"/>
    <mergeCell ref="O16:O18"/>
    <mergeCell ref="P16:Q16"/>
    <mergeCell ref="D17:E17"/>
    <mergeCell ref="P17:Q17"/>
    <mergeCell ref="D18:E18"/>
    <mergeCell ref="P18:Q18"/>
    <mergeCell ref="C13:E13"/>
    <mergeCell ref="B14:B31"/>
    <mergeCell ref="C14:C15"/>
    <mergeCell ref="D14:E14"/>
    <mergeCell ref="O14:Q14"/>
    <mergeCell ref="D15:E15"/>
    <mergeCell ref="N15:N38"/>
    <mergeCell ref="O15:Q15"/>
    <mergeCell ref="C16:C19"/>
    <mergeCell ref="D16:E16"/>
    <mergeCell ref="B6:B13"/>
    <mergeCell ref="D19:E19"/>
    <mergeCell ref="O19:O24"/>
    <mergeCell ref="P19:Q19"/>
    <mergeCell ref="C20:C22"/>
    <mergeCell ref="D20:E20"/>
    <mergeCell ref="P20:Q20"/>
    <mergeCell ref="D21:E21"/>
    <mergeCell ref="P21:P24"/>
    <mergeCell ref="D22:E22"/>
    <mergeCell ref="C23:E23"/>
    <mergeCell ref="C24:C25"/>
    <mergeCell ref="D24:E24"/>
    <mergeCell ref="D25:E25"/>
    <mergeCell ref="O25:O34"/>
    <mergeCell ref="P25:Q25"/>
    <mergeCell ref="C26:C30"/>
    <mergeCell ref="D26:D29"/>
    <mergeCell ref="P26:Q26"/>
    <mergeCell ref="P27:P30"/>
    <mergeCell ref="D30:E30"/>
    <mergeCell ref="P36:Q36"/>
    <mergeCell ref="P37:Q37"/>
    <mergeCell ref="O38:Q38"/>
    <mergeCell ref="D39:E39"/>
    <mergeCell ref="N39:N50"/>
    <mergeCell ref="O39:Q39"/>
    <mergeCell ref="C31:E31"/>
    <mergeCell ref="P31:P34"/>
    <mergeCell ref="B32:B79"/>
    <mergeCell ref="C32:C35"/>
    <mergeCell ref="D32:E32"/>
    <mergeCell ref="D33:D35"/>
    <mergeCell ref="O35:O37"/>
    <mergeCell ref="P35:Q35"/>
    <mergeCell ref="C36:C39"/>
    <mergeCell ref="D36:D38"/>
    <mergeCell ref="C40:C43"/>
    <mergeCell ref="D40:E40"/>
    <mergeCell ref="O40:Q40"/>
    <mergeCell ref="D41:E41"/>
    <mergeCell ref="O41:O45"/>
    <mergeCell ref="P41:Q41"/>
    <mergeCell ref="D42:E42"/>
    <mergeCell ref="P42:Q42"/>
    <mergeCell ref="D43:E43"/>
    <mergeCell ref="P43:P45"/>
    <mergeCell ref="O53:O55"/>
    <mergeCell ref="P53:Q53"/>
    <mergeCell ref="P58:Q58"/>
    <mergeCell ref="D59:D61"/>
    <mergeCell ref="P59:Q59"/>
    <mergeCell ref="P60:Q60"/>
    <mergeCell ref="C44:C53"/>
    <mergeCell ref="D44:D46"/>
    <mergeCell ref="O46:Q46"/>
    <mergeCell ref="D47:D49"/>
    <mergeCell ref="O47:Q47"/>
    <mergeCell ref="O48:O49"/>
    <mergeCell ref="P48:Q48"/>
    <mergeCell ref="P49:Q49"/>
    <mergeCell ref="D50:D52"/>
    <mergeCell ref="O50:Q50"/>
    <mergeCell ref="O61:Q61"/>
    <mergeCell ref="C54:C61"/>
    <mergeCell ref="D54:D56"/>
    <mergeCell ref="P54:Q54"/>
    <mergeCell ref="P55:Q55"/>
    <mergeCell ref="O56:O57"/>
    <mergeCell ref="C62:C70"/>
    <mergeCell ref="D62:D64"/>
    <mergeCell ref="N62:N66"/>
    <mergeCell ref="O62:Q62"/>
    <mergeCell ref="O63:Q63"/>
    <mergeCell ref="O64:Q64"/>
    <mergeCell ref="D65:D67"/>
    <mergeCell ref="O65:Q65"/>
    <mergeCell ref="O66:Q66"/>
    <mergeCell ref="P56:Q56"/>
    <mergeCell ref="D57:E57"/>
    <mergeCell ref="P57:Q57"/>
    <mergeCell ref="D58:E58"/>
    <mergeCell ref="O58:O60"/>
    <mergeCell ref="N51:N61"/>
    <mergeCell ref="O51:Q51"/>
    <mergeCell ref="O52:Q52"/>
    <mergeCell ref="D53:E53"/>
    <mergeCell ref="C71:C75"/>
    <mergeCell ref="D71:D73"/>
    <mergeCell ref="O71:Q71"/>
    <mergeCell ref="O72:O74"/>
    <mergeCell ref="P72:Q72"/>
    <mergeCell ref="P73:Q73"/>
    <mergeCell ref="D74:E74"/>
    <mergeCell ref="P74:Q74"/>
    <mergeCell ref="D75:E75"/>
    <mergeCell ref="O75:Q75"/>
    <mergeCell ref="N67:N80"/>
    <mergeCell ref="O67:O70"/>
    <mergeCell ref="P67:Q67"/>
    <mergeCell ref="D68:E68"/>
    <mergeCell ref="P68:Q68"/>
    <mergeCell ref="D69:E69"/>
    <mergeCell ref="P69:Q69"/>
    <mergeCell ref="D70:E70"/>
    <mergeCell ref="P70:Q70"/>
    <mergeCell ref="O80:Q80"/>
    <mergeCell ref="C76:C78"/>
    <mergeCell ref="D76:E76"/>
    <mergeCell ref="O76:Q76"/>
    <mergeCell ref="D77:E77"/>
    <mergeCell ref="O77:Q77"/>
    <mergeCell ref="D78:E78"/>
    <mergeCell ref="O78:O79"/>
    <mergeCell ref="P78:Q78"/>
    <mergeCell ref="C79:E79"/>
    <mergeCell ref="P79:Q79"/>
    <mergeCell ref="N91:N92"/>
    <mergeCell ref="O91:O92"/>
    <mergeCell ref="P91:P92"/>
    <mergeCell ref="N81:N84"/>
    <mergeCell ref="O81:Q81"/>
    <mergeCell ref="O82:Q82"/>
    <mergeCell ref="O83:Q83"/>
    <mergeCell ref="O84:Q84"/>
    <mergeCell ref="N85:Q85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都道府県別検査対象軽自動車保有車両数</vt:lpstr>
      <vt:lpstr>業務量貼り付け(今年度)</vt:lpstr>
      <vt:lpstr>業務量貼り付け（前年度）</vt:lpstr>
      <vt:lpstr>業務量貼り付け（前々年度）</vt:lpstr>
      <vt:lpstr>都道府県別検査対象軽自動車保有車両数!Print_Area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協和エクシオ</dc:creator>
  <cp:lastModifiedBy>清藤 那由他</cp:lastModifiedBy>
  <cp:lastPrinted>2022-06-30T08:47:16Z</cp:lastPrinted>
  <dcterms:created xsi:type="dcterms:W3CDTF">2000-12-06T01:52:25Z</dcterms:created>
  <dcterms:modified xsi:type="dcterms:W3CDTF">2026-06-23T07:44:02Z</dcterms:modified>
</cp:coreProperties>
</file>